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5ff66f72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capacity" sheetId="1" r:id="R7e9574fb857143dc"/>
    <x:sheet xmlns:r="http://schemas.openxmlformats.org/officeDocument/2006/relationships" name="Plan vs actual" sheetId="2" r:id="R17759c50ed2a49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 mmm yyyy"/>
    <x:numFmt numFmtId="201" formatCode="dd mmm"/>
    <x:numFmt numFmtId="202" formatCode="0.0;[Red](0.0);0.0"/>
    <x:numFmt numFmtId="203" formatCode="0.0%"/>
    <x:numFmt numFmtId="204" formatCode="0"/>
    <x:numFmt numFmtId="205" formatCode="0.0%;[Red](0.0%);0.0%"/>
  </x:numFmts>
  <x:fonts count="6">
    <x:font>
      <x:sz val="11"/>
      <x:name val="Carlito"/>
    </x:font>
    <x:font>
      <x:sz val="10"/>
      <x:color rgb="FF152536"/>
      <x:name val="Arial"/>
    </x:font>
    <x:font>
      <x:b/>
      <x:sz val="10"/>
      <x:color rgb="FFFFFFFF"/>
      <x:name val="Arial"/>
    </x:font>
    <x:font>
      <x:b/>
      <x:sz val="15"/>
      <x:color rgb="FF003F70"/>
      <x:name val="Arial"/>
    </x:font>
    <x:font>
      <x:sz val="10"/>
      <x:color rgb="FF536475"/>
      <x:name val="Arial"/>
    </x:font>
    <x:font>
      <x:b/>
      <x:sz val="10"/>
      <x:color rgb="FF15253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3F70"/>
      </x:patternFill>
    </x:fill>
    <x:fill>
      <x:patternFill patternType="solid">
        <x:fgColor rgb="FFFFF3CF"/>
      </x:patternFill>
    </x:fill>
    <x:fill>
      <x:patternFill patternType="solid">
        <x:fgColor rgb="FFFFFFFF"/>
      </x:patternFill>
    </x:fill>
    <x:fill>
      <x:patternFill patternType="solid">
        <x:fgColor rgb="FFEDF3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2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202" fontId="5" fillId="5" borderId="0" xfId="0" applyNumberFormat="1" applyFont="1" applyFill="1" applyBorder="1" applyAlignment="1">
      <x:alignment vertical="center" wrapText="1"/>
    </x:xf>
    <x:xf numFmtId="204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32716"/>
      </x:font>
      <x:fill>
        <x:patternFill patternType="solid">
          <x:bgColor rgb="FFFBE6E2"/>
        </x:patternFill>
      </x:fill>
    </x:dxf>
    <x:dxf>
      <x:font>
        <x:b/>
        <x:color rgb="FFA32716"/>
      </x:font>
      <x:fill>
        <x:patternFill patternType="solid">
          <x:bgColor rgb="FFFBE6E2"/>
        </x:patternFill>
      </x:fill>
    </x:dxf>
    <x:dxf>
      <x:font>
        <x:b/>
        <x:color rgb="FFA32716"/>
      </x:font>
      <x:fill>
        <x:patternFill patternType="solid">
          <x:bgColor rgb="FFFBE6E2"/>
        </x:patternFill>
      </x:fill>
    </x:dxf>
    <x:dxf>
      <x:font>
        <x:color rgb="FFA32716"/>
      </x:font>
      <x:fill>
        <x:patternFill patternType="solid">
          <x:bgColor rgb="FFFB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51f2943004496" /><Relationship Type="http://schemas.openxmlformats.org/officeDocument/2006/relationships/theme" Target="/xl/theme/theme1.xml" Id="R535d1a23d6314784" /><Relationship Type="http://schemas.openxmlformats.org/officeDocument/2006/relationships/sharedStrings" Target="/xl/sharedStrings.xml" Id="Ra04ad5f492c54553" /><Relationship Type="http://schemas.openxmlformats.org/officeDocument/2006/relationships/worksheet" Target="/xl/worksheets/sheet1.xml" Id="R7e9574fb857143dc" /><Relationship Type="http://schemas.openxmlformats.org/officeDocument/2006/relationships/worksheet" Target="/xl/worksheets/sheet2.xml" Id="R17759c50ed2a49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3F70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5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29" customHeight="1">
      <x:c r="A1" s="3"/>
      <x:c r="B1" s="5" t="str">
        <x:v>TRUE NORTH / ENGINEERING</x:v>
      </x:c>
      <x:c r="C1" s="5"/>
      <x:c r="D1" s="5"/>
      <x:c r="E1" s="5"/>
      <x:c r="F1" s="5"/>
      <x:c r="G1" s="5"/>
      <x:c r="H1" s="5"/>
      <x:c r="I1" s="5"/>
      <x:c r="J1" s="5"/>
    </x:row>
    <x:row r="2" ht="34" customHeight="1">
      <x:c r="A2" s="3"/>
      <x:c r="B2" s="6" t="str">
        <x:v>Weekly skill and reviewer capacity</x:v>
      </x:c>
      <x:c r="C2" s="6"/>
      <x:c r="D2" s="6"/>
      <x:c r="E2" s="6"/>
      <x:c r="F2" s="6"/>
      <x:c r="G2" s="6"/>
      <x:c r="H2" s="6"/>
      <x:c r="I2" s="6"/>
      <x:c r="J2" s="6"/>
    </x:row>
    <x:row r="3" ht="34" customHeight="1">
      <x:c r="A3" s="3"/>
      <x:c r="B3" s="7" t="str">
        <x:v>ILLUSTRATIVE EXAMPLE · Replace amber inputs before using this plan. White cells calculate from your inputs. Hours are pool totals unless stated.</x:v>
      </x:c>
      <x:c r="C3" s="7"/>
      <x:c r="D3" s="7"/>
      <x:c r="E3" s="7"/>
      <x:c r="F3" s="7"/>
      <x:c r="G3" s="7"/>
      <x:c r="H3" s="7"/>
      <x:c r="I3" s="7"/>
      <x:c r="J3" s="7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9" customHeight="1">
      <x:c r="A5" s="3"/>
      <x:c r="B5" s="3" t="str">
        <x:v>First week (Monday)</x:v>
      </x:c>
      <x:c r="C5" s="9" t="d">
        <x:v>2026-11-02T00:00:00.000Z</x:v>
      </x:c>
      <x:c r="D5" s="3"/>
      <x:c r="E5" s="7" t="str">
        <x:v>Eight weeks · use a separate pool for skills that cannot substitute for each other.</x:v>
      </x:c>
      <x:c r="F5" s="7"/>
      <x:c r="G5" s="7"/>
      <x:c r="H5" s="7"/>
      <x:c r="I5" s="7"/>
      <x:c r="J5" s="7"/>
    </x:row>
    <x:row r="6" ht="34" customHeight="1">
      <x:c r="A6" s="3"/>
      <x:c r="B6" s="7" t="str">
        <x:v>Enter explicit zero for no planned work. Leave unknown inputs blank: dependent results show “n.a.”. Never count one person in two pools for the same hours.</x:v>
      </x:c>
      <x:c r="C6" s="7"/>
      <x:c r="D6" s="7"/>
      <x:c r="E6" s="7"/>
      <x:c r="F6" s="7"/>
      <x:c r="G6" s="7"/>
      <x:c r="H6" s="7"/>
      <x:c r="I6" s="7"/>
      <x:c r="J6" s="7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5" customHeight="1">
      <x:c r="A8" s="3"/>
      <x:c r="B8" s="5" t="str">
        <x:v>Week beginning</x:v>
      </x:c>
      <x:c r="C8" s="12" t="n">
        <x:f>$C$5</x:f>
        <x:v>46328</x:v>
      </x:c>
      <x:c r="D8" s="12" t="n">
        <x:f>C8+7</x:f>
        <x:v>46335</x:v>
      </x:c>
      <x:c r="E8" s="12" t="n">
        <x:f>D8+7</x:f>
        <x:v>46342</x:v>
      </x:c>
      <x:c r="F8" s="12" t="n">
        <x:f>E8+7</x:f>
        <x:v>46349</x:v>
      </x:c>
      <x:c r="G8" s="12" t="n">
        <x:f>F8+7</x:f>
        <x:v>46356</x:v>
      </x:c>
      <x:c r="H8" s="12" t="n">
        <x:f>G8+7</x:f>
        <x:v>46363</x:v>
      </x:c>
      <x:c r="I8" s="12" t="n">
        <x:f>H8+7</x:f>
        <x:v>46370</x:v>
      </x:c>
      <x:c r="J8" s="12" t="n">
        <x:f>I8+7</x:f>
        <x:v>46377</x:v>
      </x:c>
    </x:row>
    <x:row r="9" ht="25" customHeight="1">
      <x:c r="A9" s="3"/>
      <x:c r="B9" s="17" t="str">
        <x:v>Missing numeric inputs</x:v>
      </x:c>
      <x:c r="C9" s="21" t="n">
        <x:f>18-COUNT(C16:C18,C20:C22,C31:C33,C35:C37,C46:C48,C50:C52)</x:f>
        <x:v>0</x:v>
      </x:c>
      <x:c r="D9" s="21" t="n">
        <x:f>18-COUNT(D16:D18,D20:D22,D31:D33,D35:D37,D46:D48,D50:D52)</x:f>
        <x:v>0</x:v>
      </x:c>
      <x:c r="E9" s="21" t="n">
        <x:f>18-COUNT(E16:E18,E20:E22,E31:E33,E35:E37,E46:E48,E50:E52)</x:f>
        <x:v>0</x:v>
      </x:c>
      <x:c r="F9" s="21" t="n">
        <x:f>18-COUNT(F16:F18,F20:F22,F31:F33,F35:F37,F46:F48,F50:F52)</x:f>
        <x:v>0</x:v>
      </x:c>
      <x:c r="G9" s="21" t="n">
        <x:f>18-COUNT(G16:G18,G20:G22,G31:G33,G35:G37,G46:G48,G50:G52)</x:f>
        <x:v>0</x:v>
      </x:c>
      <x:c r="H9" s="21" t="n">
        <x:f>18-COUNT(H16:H18,H20:H22,H31:H33,H35:H37,H46:H48,H50:H52)</x:f>
        <x:v>0</x:v>
      </x:c>
      <x:c r="I9" s="21" t="n">
        <x:f>18-COUNT(I16:I18,I20:I22,I31:I33,I35:I37,I46:I48,I50:I52)</x:f>
        <x:v>0</x:v>
      </x:c>
      <x:c r="J9" s="21" t="n">
        <x:f>18-COUNT(J16:J18,J20:J22,J31:J33,J35:J37,J46:J48,J50:J52)</x:f>
        <x:v>0</x:v>
      </x:c>
    </x:row>
    <x:row r="10" ht="25" customHeight="1">
      <x:c r="A10" s="3"/>
      <x:c r="B10" s="17" t="str">
        <x:v>Skill pools over capacity</x:v>
      </x:c>
      <x:c r="C10" s="21" t="n">
        <x:f>IF(COUNT(C24,C39,C54)&lt;&gt;3,"n.a.",IF(C24&lt;0,1,0)+IF(C39&lt;0,1,0)+IF(C54&lt;0,1,0))</x:f>
        <x:v>0</x:v>
      </x:c>
      <x:c r="D10" s="21" t="n">
        <x:f>IF(COUNT(D24,D39,D54)&lt;&gt;3,"n.a.",IF(D24&lt;0,1,0)+IF(D39&lt;0,1,0)+IF(D54&lt;0,1,0))</x:f>
        <x:v>0</x:v>
      </x:c>
      <x:c r="E10" s="21" t="n">
        <x:f>IF(COUNT(E24,E39,E54)&lt;&gt;3,"n.a.",IF(E24&lt;0,1,0)+IF(E39&lt;0,1,0)+IF(E54&lt;0,1,0))</x:f>
        <x:v>1</x:v>
      </x:c>
      <x:c r="F10" s="21" t="n">
        <x:f>IF(COUNT(F24,F39,F54)&lt;&gt;3,"n.a.",IF(F24&lt;0,1,0)+IF(F39&lt;0,1,0)+IF(F54&lt;0,1,0))</x:f>
        <x:v>2</x:v>
      </x:c>
      <x:c r="G10" s="21" t="n">
        <x:f>IF(COUNT(G24,G39,G54)&lt;&gt;3,"n.a.",IF(G24&lt;0,1,0)+IF(G39&lt;0,1,0)+IF(G54&lt;0,1,0))</x:f>
        <x:v>0</x:v>
      </x:c>
      <x:c r="H10" s="21" t="n">
        <x:f>IF(COUNT(H24,H39,H54)&lt;&gt;3,"n.a.",IF(H24&lt;0,1,0)+IF(H39&lt;0,1,0)+IF(H54&lt;0,1,0))</x:f>
        <x:v>0</x:v>
      </x:c>
      <x:c r="I10" s="21" t="n">
        <x:f>IF(COUNT(I24,I39,I54)&lt;&gt;3,"n.a.",IF(I24&lt;0,1,0)+IF(I39&lt;0,1,0)+IF(I54&lt;0,1,0))</x:f>
        <x:v>0</x:v>
      </x:c>
      <x:c r="J10" s="21" t="n">
        <x:f>IF(COUNT(J24,J39,J54)&lt;&gt;3,"n.a.",IF(J24&lt;0,1,0)+IF(J39&lt;0,1,0)+IF(J54&lt;0,1,0))</x:f>
        <x:v>0</x:v>
      </x:c>
    </x:row>
    <x:row r="11" ht="25" customHeight="1">
      <x:c r="A11" s="3"/>
      <x:c r="B11" s="17" t="str">
        <x:v>Largest gap in one pool (h)</x:v>
      </x:c>
      <x:c r="C11" s="21" t="n">
        <x:f>IF(COUNT(C24,C39,C54)&lt;&gt;3,"n.a.",MAX(0,-MIN(C24,C39,C54)))</x:f>
        <x:v>0</x:v>
      </x:c>
      <x:c r="D11" s="21" t="n">
        <x:f>IF(COUNT(D24,D39,D54)&lt;&gt;3,"n.a.",MAX(0,-MIN(D24,D39,D54)))</x:f>
        <x:v>0</x:v>
      </x:c>
      <x:c r="E11" s="21" t="n">
        <x:f>IF(COUNT(E24,E39,E54)&lt;&gt;3,"n.a.",MAX(0,-MIN(E24,E39,E54)))</x:f>
        <x:v>6</x:v>
      </x:c>
      <x:c r="F11" s="21" t="n">
        <x:f>IF(COUNT(F24,F39,F54)&lt;&gt;3,"n.a.",MAX(0,-MIN(F24,F39,F54)))</x:f>
        <x:v>14</x:v>
      </x:c>
      <x:c r="G11" s="21" t="n">
        <x:f>IF(COUNT(G24,G39,G54)&lt;&gt;3,"n.a.",MAX(0,-MIN(G24,G39,G54)))</x:f>
        <x:v>0</x:v>
      </x:c>
      <x:c r="H11" s="21" t="n">
        <x:f>IF(COUNT(H24,H39,H54)&lt;&gt;3,"n.a.",MAX(0,-MIN(H24,H39,H54)))</x:f>
        <x:v>0</x:v>
      </x:c>
      <x:c r="I11" s="21" t="n">
        <x:f>IF(COUNT(I24,I39,I54)&lt;&gt;3,"n.a.",MAX(0,-MIN(I24,I39,I54)))</x:f>
        <x:v>0</x:v>
      </x:c>
      <x:c r="J11" s="21" t="n">
        <x:f>IF(COUNT(J24,J39,J54)&lt;&gt;3,"n.a.",MAX(0,-MIN(J24,J39,J54)))</x:f>
        <x:v>0</x:v>
      </x:c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32" customHeight="1">
      <x:c r="A13" s="3"/>
      <x:c r="B13" s="7" t="str">
        <x:v>Read each pool separately: spare design hours do not remove a reviewer shortage. The summary is not a staffing or certification approval.</x:v>
      </x:c>
      <x:c r="C13" s="7"/>
      <x:c r="D13" s="7"/>
      <x:c r="E13" s="7"/>
      <x:c r="F13" s="7"/>
      <x:c r="G13" s="7"/>
      <x:c r="H13" s="7"/>
      <x:c r="I13" s="7"/>
      <x:c r="J13" s="7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29" customHeight="1">
      <x:c r="A15" s="3"/>
      <x:c r="B15" s="5" t="str">
        <x:v>Design engineering · editable skill-pool label</x:v>
      </x:c>
      <x:c r="C15" s="5"/>
      <x:c r="D15" s="5"/>
      <x:c r="E15" s="5"/>
      <x:c r="F15" s="5"/>
      <x:c r="G15" s="5"/>
      <x:c r="H15" s="5"/>
      <x:c r="I15" s="5"/>
      <x:c r="J15" s="5"/>
    </x:row>
    <x:row r="16" ht="25" customHeight="1">
      <x:c r="A16" s="3"/>
      <x:c r="B16" s="3" t="str">
        <x:v>People / FTE equivalent</x:v>
      </x:c>
      <x:c r="C16" s="14" t="n">
        <x:v>3</x:v>
      </x:c>
      <x:c r="D16" s="14" t="n">
        <x:v>3</x:v>
      </x:c>
      <x:c r="E16" s="14" t="n">
        <x:v>3</x:v>
      </x:c>
      <x:c r="F16" s="14" t="n">
        <x:v>3</x:v>
      </x:c>
      <x:c r="G16" s="14" t="n">
        <x:v>3</x:v>
      </x:c>
      <x:c r="H16" s="14" t="n">
        <x:v>3</x:v>
      </x:c>
      <x:c r="I16" s="14" t="n">
        <x:v>3</x:v>
      </x:c>
      <x:c r="J16" s="14" t="n">
        <x:v>3</x:v>
      </x:c>
    </x:row>
    <x:row r="17" ht="25" customHeight="1">
      <x:c r="A17" s="3"/>
      <x:c r="B17" s="3" t="str">
        <x:v>Scheduled h / person / week</x:v>
      </x:c>
      <x:c r="C17" s="14" t="n">
        <x:v>40</x:v>
      </x:c>
      <x:c r="D17" s="14" t="n">
        <x:v>40</x:v>
      </x:c>
      <x:c r="E17" s="14" t="n">
        <x:v>40</x:v>
      </x:c>
      <x:c r="F17" s="14" t="n">
        <x:v>40</x:v>
      </x:c>
      <x:c r="G17" s="14" t="n">
        <x:v>40</x:v>
      </x:c>
      <x:c r="H17" s="14" t="n">
        <x:v>40</x:v>
      </x:c>
      <x:c r="I17" s="14" t="n">
        <x:v>40</x:v>
      </x:c>
      <x:c r="J17" s="14" t="n">
        <x:v>40</x:v>
      </x:c>
    </x:row>
    <x:row r="18" ht="25" customHeight="1">
      <x:c r="A18" s="3"/>
      <x:c r="B18" s="3" t="str">
        <x:v>Leave, meetings &amp; non-project h</x:v>
      </x:c>
      <x:c r="C18" s="14" t="n">
        <x:v>24</x:v>
      </x:c>
      <x:c r="D18" s="14" t="n">
        <x:v>24</x:v>
      </x:c>
      <x:c r="E18" s="14" t="n">
        <x:v>24</x:v>
      </x:c>
      <x:c r="F18" s="14" t="n">
        <x:v>24</x:v>
      </x:c>
      <x:c r="G18" s="14" t="n">
        <x:v>24</x:v>
      </x:c>
      <x:c r="H18" s="14" t="n">
        <x:v>24</x:v>
      </x:c>
      <x:c r="I18" s="14" t="n">
        <x:v>24</x:v>
      </x:c>
      <x:c r="J18" s="14" t="n">
        <x:v>24</x:v>
      </x:c>
    </x:row>
    <x:row r="19" ht="25" customHeight="1">
      <x:c r="A19" s="3"/>
      <x:c r="B19" s="3" t="str">
        <x:v>Available project hours</x:v>
      </x:c>
      <x:c r="C19" s="15" t="n">
        <x:f>IF(COUNT(C16:C18)&lt;&gt;3,"n.a.",IF(OR(MIN(C16:C18)&lt;0,C18&gt;C16*C17),"n.a.",C16*C17-C18))</x:f>
        <x:v>96</x:v>
      </x:c>
      <x:c r="D19" s="15" t="n">
        <x:f>IF(COUNT(D16:D18)&lt;&gt;3,"n.a.",IF(OR(MIN(D16:D18)&lt;0,D18&gt;D16*D17),"n.a.",D16*D17-D18))</x:f>
        <x:v>96</x:v>
      </x:c>
      <x:c r="E19" s="15" t="n">
        <x:f>IF(COUNT(E16:E18)&lt;&gt;3,"n.a.",IF(OR(MIN(E16:E18)&lt;0,E18&gt;E16*E17),"n.a.",E16*E17-E18))</x:f>
        <x:v>96</x:v>
      </x:c>
      <x:c r="F19" s="15" t="n">
        <x:f>IF(COUNT(F16:F18)&lt;&gt;3,"n.a.",IF(OR(MIN(F16:F18)&lt;0,F18&gt;F16*F17),"n.a.",F16*F17-F18))</x:f>
        <x:v>96</x:v>
      </x:c>
      <x:c r="G19" s="15" t="n">
        <x:f>IF(COUNT(G16:G18)&lt;&gt;3,"n.a.",IF(OR(MIN(G16:G18)&lt;0,G18&gt;G16*G17),"n.a.",G16*G17-G18))</x:f>
        <x:v>96</x:v>
      </x:c>
      <x:c r="H19" s="15" t="n">
        <x:f>IF(COUNT(H16:H18)&lt;&gt;3,"n.a.",IF(OR(MIN(H16:H18)&lt;0,H18&gt;H16*H17),"n.a.",H16*H17-H18))</x:f>
        <x:v>96</x:v>
      </x:c>
      <x:c r="I19" s="15" t="n">
        <x:f>IF(COUNT(I16:I18)&lt;&gt;3,"n.a.",IF(OR(MIN(I16:I18)&lt;0,I18&gt;I16*I17),"n.a.",I16*I17-I18))</x:f>
        <x:v>96</x:v>
      </x:c>
      <x:c r="J19" s="15" t="n">
        <x:f>IF(COUNT(J16:J18)&lt;&gt;3,"n.a.",IF(OR(MIN(J16:J18)&lt;0,J18&gt;J16*J17),"n.a.",J16*J17-J18))</x:f>
        <x:v>96</x:v>
      </x:c>
    </x:row>
    <x:row r="20" ht="25" customHeight="1">
      <x:c r="A20" s="3"/>
      <x:c r="B20" s="3" t="str">
        <x:v>Existing commitments (h)</x:v>
      </x:c>
      <x:c r="C20" s="14" t="n">
        <x:v>40</x:v>
      </x:c>
      <x:c r="D20" s="14" t="n">
        <x:v>40</x:v>
      </x:c>
      <x:c r="E20" s="14" t="n">
        <x:v>40</x:v>
      </x:c>
      <x:c r="F20" s="14" t="n">
        <x:v>40</x:v>
      </x:c>
      <x:c r="G20" s="14" t="n">
        <x:v>40</x:v>
      </x:c>
      <x:c r="H20" s="14" t="n">
        <x:v>40</x:v>
      </x:c>
      <x:c r="I20" s="14" t="n">
        <x:v>40</x:v>
      </x:c>
      <x:c r="J20" s="14" t="n">
        <x:v>40</x:v>
      </x:c>
    </x:row>
    <x:row r="21" ht="25" customHeight="1">
      <x:c r="A21" s="3"/>
      <x:c r="B21" s="3" t="str">
        <x:v>New delivery work (h)</x:v>
      </x:c>
      <x:c r="C21" s="14" t="n">
        <x:v>40</x:v>
      </x:c>
      <x:c r="D21" s="14" t="n">
        <x:v>50</x:v>
      </x:c>
      <x:c r="E21" s="14" t="n">
        <x:v>50</x:v>
      </x:c>
      <x:c r="F21" s="14" t="n">
        <x:v>66</x:v>
      </x:c>
      <x:c r="G21" s="14" t="n">
        <x:v>40</x:v>
      </x:c>
      <x:c r="H21" s="14" t="n">
        <x:v>30</x:v>
      </x:c>
      <x:c r="I21" s="14" t="n">
        <x:v>20</x:v>
      </x:c>
      <x:c r="J21" s="14" t="n">
        <x:v>20</x:v>
      </x:c>
    </x:row>
    <x:row r="22" ht="25" customHeight="1">
      <x:c r="A22" s="3"/>
      <x:c r="B22" s="3" t="str">
        <x:v>New review work (h)</x:v>
      </x:c>
      <x:c r="C22" s="14" t="n">
        <x:v>4</x:v>
      </x:c>
      <x:c r="D22" s="14" t="n">
        <x:v>4</x:v>
      </x:c>
      <x:c r="E22" s="14" t="n">
        <x:v>4</x:v>
      </x:c>
      <x:c r="F22" s="14" t="n">
        <x:v>4</x:v>
      </x:c>
      <x:c r="G22" s="14" t="n">
        <x:v>4</x:v>
      </x:c>
      <x:c r="H22" s="14" t="n">
        <x:v>4</x:v>
      </x:c>
      <x:c r="I22" s="14" t="n">
        <x:v>4</x:v>
      </x:c>
      <x:c r="J22" s="14" t="n">
        <x:v>4</x:v>
      </x:c>
    </x:row>
    <x:row r="23" ht="25" customHeight="1">
      <x:c r="A23" s="3"/>
      <x:c r="B23" s="3" t="str">
        <x:v>Total planned hours</x:v>
      </x:c>
      <x:c r="C23" s="15" t="n">
        <x:f>IF(COUNT(C20:C22)&lt;&gt;3,"n.a.",IF(MIN(C20:C22)&lt;0,"n.a.",SUM(C20:C22)))</x:f>
        <x:v>84</x:v>
      </x:c>
      <x:c r="D23" s="15" t="n">
        <x:f>IF(COUNT(D20:D22)&lt;&gt;3,"n.a.",IF(MIN(D20:D22)&lt;0,"n.a.",SUM(D20:D22)))</x:f>
        <x:v>94</x:v>
      </x:c>
      <x:c r="E23" s="15" t="n">
        <x:f>IF(COUNT(E20:E22)&lt;&gt;3,"n.a.",IF(MIN(E20:E22)&lt;0,"n.a.",SUM(E20:E22)))</x:f>
        <x:v>94</x:v>
      </x:c>
      <x:c r="F23" s="15" t="n">
        <x:f>IF(COUNT(F20:F22)&lt;&gt;3,"n.a.",IF(MIN(F20:F22)&lt;0,"n.a.",SUM(F20:F22)))</x:f>
        <x:v>110</x:v>
      </x:c>
      <x:c r="G23" s="15" t="n">
        <x:f>IF(COUNT(G20:G22)&lt;&gt;3,"n.a.",IF(MIN(G20:G22)&lt;0,"n.a.",SUM(G20:G22)))</x:f>
        <x:v>84</x:v>
      </x:c>
      <x:c r="H23" s="15" t="n">
        <x:f>IF(COUNT(H20:H22)&lt;&gt;3,"n.a.",IF(MIN(H20:H22)&lt;0,"n.a.",SUM(H20:H22)))</x:f>
        <x:v>74</x:v>
      </x:c>
      <x:c r="I23" s="15" t="n">
        <x:f>IF(COUNT(I20:I22)&lt;&gt;3,"n.a.",IF(MIN(I20:I22)&lt;0,"n.a.",SUM(I20:I22)))</x:f>
        <x:v>64</x:v>
      </x:c>
      <x:c r="J23" s="15" t="n">
        <x:f>IF(COUNT(J20:J22)&lt;&gt;3,"n.a.",IF(MIN(J20:J22)&lt;0,"n.a.",SUM(J20:J22)))</x:f>
        <x:v>64</x:v>
      </x:c>
    </x:row>
    <x:row r="24" ht="25" customHeight="1">
      <x:c r="A24" s="3"/>
      <x:c r="B24" s="19" t="str">
        <x:v>Headroom / (gap) hours</x:v>
      </x:c>
      <x:c r="C24" s="20" t="n">
        <x:f>IF(COUNT(C19,C23)&lt;&gt;2,"n.a.",C19-C23)</x:f>
        <x:v>12</x:v>
      </x:c>
      <x:c r="D24" s="20" t="n">
        <x:f>IF(COUNT(D19,D23)&lt;&gt;2,"n.a.",D19-D23)</x:f>
        <x:v>2</x:v>
      </x:c>
      <x:c r="E24" s="20" t="n">
        <x:f>IF(COUNT(E19,E23)&lt;&gt;2,"n.a.",E19-E23)</x:f>
        <x:v>2</x:v>
      </x:c>
      <x:c r="F24" s="20" t="n">
        <x:f>IF(COUNT(F19,F23)&lt;&gt;2,"n.a.",F19-F23)</x:f>
        <x:v>-14</x:v>
      </x:c>
      <x:c r="G24" s="20" t="n">
        <x:f>IF(COUNT(G19,G23)&lt;&gt;2,"n.a.",G19-G23)</x:f>
        <x:v>12</x:v>
      </x:c>
      <x:c r="H24" s="20" t="n">
        <x:f>IF(COUNT(H19,H23)&lt;&gt;2,"n.a.",H19-H23)</x:f>
        <x:v>22</x:v>
      </x:c>
      <x:c r="I24" s="20" t="n">
        <x:f>IF(COUNT(I19,I23)&lt;&gt;2,"n.a.",I19-I23)</x:f>
        <x:v>32</x:v>
      </x:c>
      <x:c r="J24" s="20" t="n">
        <x:f>IF(COUNT(J19,J23)&lt;&gt;2,"n.a.",J19-J23)</x:f>
        <x:v>32</x:v>
      </x:c>
    </x:row>
    <x:row r="25" ht="25" customHeight="1">
      <x:c r="A25" s="3"/>
      <x:c r="B25" s="3" t="str">
        <x:v>Planned load / available</x:v>
      </x:c>
      <x:c r="C25" s="16" t="n">
        <x:f>IF(COUNT(C19,C23)&lt;&gt;2,"n.a.",IF(C19=0,"n.a.",C23/C19))</x:f>
        <x:v>0.875</x:v>
      </x:c>
      <x:c r="D25" s="16" t="n">
        <x:f>IF(COUNT(D19,D23)&lt;&gt;2,"n.a.",IF(D19=0,"n.a.",D23/D19))</x:f>
        <x:v>0.9791666666666666</x:v>
      </x:c>
      <x:c r="E25" s="16" t="n">
        <x:f>IF(COUNT(E19,E23)&lt;&gt;2,"n.a.",IF(E19=0,"n.a.",E23/E19))</x:f>
        <x:v>0.9791666666666666</x:v>
      </x:c>
      <x:c r="F25" s="16" t="n">
        <x:f>IF(COUNT(F19,F23)&lt;&gt;2,"n.a.",IF(F19=0,"n.a.",F23/F19))</x:f>
        <x:v>1.1458333333333333</x:v>
      </x:c>
      <x:c r="G25" s="16" t="n">
        <x:f>IF(COUNT(G19,G23)&lt;&gt;2,"n.a.",IF(G19=0,"n.a.",G23/G19))</x:f>
        <x:v>0.875</x:v>
      </x:c>
      <x:c r="H25" s="16" t="n">
        <x:f>IF(COUNT(H19,H23)&lt;&gt;2,"n.a.",IF(H19=0,"n.a.",H23/H19))</x:f>
        <x:v>0.7708333333333334</x:v>
      </x:c>
      <x:c r="I25" s="16" t="n">
        <x:f>IF(COUNT(I19,I23)&lt;&gt;2,"n.a.",IF(I19=0,"n.a.",I23/I19))</x:f>
        <x:v>0.6666666666666666</x:v>
      </x:c>
      <x:c r="J25" s="16" t="n">
        <x:f>IF(COUNT(J19,J23)&lt;&gt;2,"n.a.",IF(J19=0,"n.a.",J23/J19))</x:f>
        <x:v>0.6666666666666666</x:v>
      </x:c>
    </x:row>
    <x:row r="26" ht="43" customHeight="1">
      <x:c r="A26" s="3"/>
      <x:c r="B26" s="3" t="str">
        <x:v>Planning check</x:v>
      </x:c>
      <x:c r="C26" s="13" t="str">
        <x:f>IF(COUNT(C16:C18,C20:C22)&lt;&gt;6,"Complete inputs",IF(COUNT(C19,C23)&lt;&gt;2,"Check inputs",IF(C24&lt;0,"Replan workload","Within stated capacity")))</x:f>
        <x:v>Within stated capacity</x:v>
      </x:c>
      <x:c r="D26" s="13" t="str">
        <x:f>IF(COUNT(D16:D18,D20:D22)&lt;&gt;6,"Complete inputs",IF(COUNT(D19,D23)&lt;&gt;2,"Check inputs",IF(D24&lt;0,"Replan workload","Within stated capacity")))</x:f>
        <x:v>Within stated capacity</x:v>
      </x:c>
      <x:c r="E26" s="13" t="str">
        <x:f>IF(COUNT(E16:E18,E20:E22)&lt;&gt;6,"Complete inputs",IF(COUNT(E19,E23)&lt;&gt;2,"Check inputs",IF(E24&lt;0,"Replan workload","Within stated capacity")))</x:f>
        <x:v>Within stated capacity</x:v>
      </x:c>
      <x:c r="F26" s="13" t="str">
        <x:f>IF(COUNT(F16:F18,F20:F22)&lt;&gt;6,"Complete inputs",IF(COUNT(F19,F23)&lt;&gt;2,"Check inputs",IF(F24&lt;0,"Replan workload","Within stated capacity")))</x:f>
        <x:v>Replan workload</x:v>
      </x:c>
      <x:c r="G26" s="13" t="str">
        <x:f>IF(COUNT(G16:G18,G20:G22)&lt;&gt;6,"Complete inputs",IF(COUNT(G19,G23)&lt;&gt;2,"Check inputs",IF(G24&lt;0,"Replan workload","Within stated capacity")))</x:f>
        <x:v>Within stated capacity</x:v>
      </x:c>
      <x:c r="H26" s="13" t="str">
        <x:f>IF(COUNT(H16:H18,H20:H22)&lt;&gt;6,"Complete inputs",IF(COUNT(H19,H23)&lt;&gt;2,"Check inputs",IF(H24&lt;0,"Replan workload","Within stated capacity")))</x:f>
        <x:v>Within stated capacity</x:v>
      </x:c>
      <x:c r="I26" s="13" t="str">
        <x:f>IF(COUNT(I16:I18,I20:I22)&lt;&gt;6,"Complete inputs",IF(COUNT(I19,I23)&lt;&gt;2,"Check inputs",IF(I24&lt;0,"Replan workload","Within stated capacity")))</x:f>
        <x:v>Within stated capacity</x:v>
      </x:c>
      <x:c r="J26" s="13" t="str">
        <x:f>IF(COUNT(J16:J18,J20:J22)&lt;&gt;6,"Complete inputs",IF(COUNT(J19,J23)&lt;&gt;2,"Check inputs",IF(J24&lt;0,"Replan workload","Within stated capacity")))</x:f>
        <x:v>Within stated capacity</x:v>
      </x:c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9" customHeight="1">
      <x:c r="A30" s="3"/>
      <x:c r="B30" s="5" t="str">
        <x:v>Stress review · editable skill-pool label</x:v>
      </x:c>
      <x:c r="C30" s="5"/>
      <x:c r="D30" s="5"/>
      <x:c r="E30" s="5"/>
      <x:c r="F30" s="5"/>
      <x:c r="G30" s="5"/>
      <x:c r="H30" s="5"/>
      <x:c r="I30" s="5"/>
      <x:c r="J30" s="5"/>
    </x:row>
    <x:row r="31" ht="25" customHeight="1">
      <x:c r="A31" s="3"/>
      <x:c r="B31" s="3" t="str">
        <x:v>People / FTE equivalent</x:v>
      </x:c>
      <x:c r="C31" s="14" t="n">
        <x:v>1</x:v>
      </x:c>
      <x:c r="D31" s="14" t="n">
        <x:v>1</x:v>
      </x:c>
      <x:c r="E31" s="14" t="n">
        <x:v>1</x:v>
      </x:c>
      <x:c r="F31" s="14" t="n">
        <x:v>1</x:v>
      </x:c>
      <x:c r="G31" s="14" t="n">
        <x:v>1</x:v>
      </x:c>
      <x:c r="H31" s="14" t="n">
        <x:v>1</x:v>
      </x:c>
      <x:c r="I31" s="14" t="n">
        <x:v>1</x:v>
      </x:c>
      <x:c r="J31" s="14" t="n">
        <x:v>1</x:v>
      </x:c>
    </x:row>
    <x:row r="32" ht="25" customHeight="1">
      <x:c r="A32" s="3"/>
      <x:c r="B32" s="3" t="str">
        <x:v>Scheduled h / person / week</x:v>
      </x:c>
      <x:c r="C32" s="14" t="n">
        <x:v>40</x:v>
      </x:c>
      <x:c r="D32" s="14" t="n">
        <x:v>40</x:v>
      </x:c>
      <x:c r="E32" s="14" t="n">
        <x:v>40</x:v>
      </x:c>
      <x:c r="F32" s="14" t="n">
        <x:v>40</x:v>
      </x:c>
      <x:c r="G32" s="14" t="n">
        <x:v>40</x:v>
      </x:c>
      <x:c r="H32" s="14" t="n">
        <x:v>40</x:v>
      </x:c>
      <x:c r="I32" s="14" t="n">
        <x:v>40</x:v>
      </x:c>
      <x:c r="J32" s="14" t="n">
        <x:v>40</x:v>
      </x:c>
    </x:row>
    <x:row r="33" ht="25" customHeight="1">
      <x:c r="A33" s="3"/>
      <x:c r="B33" s="3" t="str">
        <x:v>Leave, meetings &amp; non-project h</x:v>
      </x:c>
      <x:c r="C33" s="14" t="n">
        <x:v>8</x:v>
      </x:c>
      <x:c r="D33" s="14" t="n">
        <x:v>8</x:v>
      </x:c>
      <x:c r="E33" s="14" t="n">
        <x:v>8</x:v>
      </x:c>
      <x:c r="F33" s="14" t="n">
        <x:v>8</x:v>
      </x:c>
      <x:c r="G33" s="14" t="n">
        <x:v>8</x:v>
      </x:c>
      <x:c r="H33" s="14" t="n">
        <x:v>8</x:v>
      </x:c>
      <x:c r="I33" s="14" t="n">
        <x:v>8</x:v>
      </x:c>
      <x:c r="J33" s="14" t="n">
        <x:v>8</x:v>
      </x:c>
    </x:row>
    <x:row r="34" ht="25" customHeight="1">
      <x:c r="A34" s="3"/>
      <x:c r="B34" s="3" t="str">
        <x:v>Available project hours</x:v>
      </x:c>
      <x:c r="C34" s="15" t="n">
        <x:f>IF(COUNT(C31:C33)&lt;&gt;3,"n.a.",IF(OR(MIN(C31:C33)&lt;0,C33&gt;C31*C32),"n.a.",C31*C32-C33))</x:f>
        <x:v>32</x:v>
      </x:c>
      <x:c r="D34" s="15" t="n">
        <x:f>IF(COUNT(D31:D33)&lt;&gt;3,"n.a.",IF(OR(MIN(D31:D33)&lt;0,D33&gt;D31*D32),"n.a.",D31*D32-D33))</x:f>
        <x:v>32</x:v>
      </x:c>
      <x:c r="E34" s="15" t="n">
        <x:f>IF(COUNT(E31:E33)&lt;&gt;3,"n.a.",IF(OR(MIN(E31:E33)&lt;0,E33&gt;E31*E32),"n.a.",E31*E32-E33))</x:f>
        <x:v>32</x:v>
      </x:c>
      <x:c r="F34" s="15" t="n">
        <x:f>IF(COUNT(F31:F33)&lt;&gt;3,"n.a.",IF(OR(MIN(F31:F33)&lt;0,F33&gt;F31*F32),"n.a.",F31*F32-F33))</x:f>
        <x:v>32</x:v>
      </x:c>
      <x:c r="G34" s="15" t="n">
        <x:f>IF(COUNT(G31:G33)&lt;&gt;3,"n.a.",IF(OR(MIN(G31:G33)&lt;0,G33&gt;G31*G32),"n.a.",G31*G32-G33))</x:f>
        <x:v>32</x:v>
      </x:c>
      <x:c r="H34" s="15" t="n">
        <x:f>IF(COUNT(H31:H33)&lt;&gt;3,"n.a.",IF(OR(MIN(H31:H33)&lt;0,H33&gt;H31*H32),"n.a.",H31*H32-H33))</x:f>
        <x:v>32</x:v>
      </x:c>
      <x:c r="I34" s="15" t="n">
        <x:f>IF(COUNT(I31:I33)&lt;&gt;3,"n.a.",IF(OR(MIN(I31:I33)&lt;0,I33&gt;I31*I32),"n.a.",I31*I32-I33))</x:f>
        <x:v>32</x:v>
      </x:c>
      <x:c r="J34" s="15" t="n">
        <x:f>IF(COUNT(J31:J33)&lt;&gt;3,"n.a.",IF(OR(MIN(J31:J33)&lt;0,J33&gt;J31*J32),"n.a.",J31*J32-J33))</x:f>
        <x:v>32</x:v>
      </x:c>
    </x:row>
    <x:row r="35" ht="25" customHeight="1">
      <x:c r="A35" s="3"/>
      <x:c r="B35" s="3" t="str">
        <x:v>Existing commitments (h)</x:v>
      </x:c>
      <x:c r="C35" s="14" t="n">
        <x:v>14</x:v>
      </x:c>
      <x:c r="D35" s="14" t="n">
        <x:v>14</x:v>
      </x:c>
      <x:c r="E35" s="14" t="n">
        <x:v>14</x:v>
      </x:c>
      <x:c r="F35" s="14" t="n">
        <x:v>14</x:v>
      </x:c>
      <x:c r="G35" s="14" t="n">
        <x:v>14</x:v>
      </x:c>
      <x:c r="H35" s="14" t="n">
        <x:v>14</x:v>
      </x:c>
      <x:c r="I35" s="14" t="n">
        <x:v>14</x:v>
      </x:c>
      <x:c r="J35" s="14" t="n">
        <x:v>14</x:v>
      </x:c>
    </x:row>
    <x:row r="36" ht="25" customHeight="1">
      <x:c r="A36" s="3"/>
      <x:c r="B36" s="3" t="str">
        <x:v>New delivery work (h)</x:v>
      </x:c>
      <x:c r="C36" s="14" t="n">
        <x:v>0</x:v>
      </x:c>
      <x:c r="D36" s="14" t="n">
        <x:v>0</x:v>
      </x:c>
      <x:c r="E36" s="14" t="n">
        <x:v>0</x:v>
      </x:c>
      <x:c r="F36" s="14" t="n">
        <x:v>0</x:v>
      </x:c>
      <x:c r="G36" s="14" t="n">
        <x:v>0</x:v>
      </x:c>
      <x:c r="H36" s="14" t="n">
        <x:v>0</x:v>
      </x:c>
      <x:c r="I36" s="14" t="n">
        <x:v>0</x:v>
      </x:c>
      <x:c r="J36" s="14" t="n">
        <x:v>0</x:v>
      </x:c>
    </x:row>
    <x:row r="37" ht="25" customHeight="1">
      <x:c r="A37" s="3"/>
      <x:c r="B37" s="3" t="str">
        <x:v>New review work (h)</x:v>
      </x:c>
      <x:c r="C37" s="14" t="n">
        <x:v>10</x:v>
      </x:c>
      <x:c r="D37" s="14" t="n">
        <x:v>12</x:v>
      </x:c>
      <x:c r="E37" s="14" t="n">
        <x:v>24</x:v>
      </x:c>
      <x:c r="F37" s="14" t="n">
        <x:v>22</x:v>
      </x:c>
      <x:c r="G37" s="14" t="n">
        <x:v>14</x:v>
      </x:c>
      <x:c r="H37" s="14" t="n">
        <x:v>10</x:v>
      </x:c>
      <x:c r="I37" s="14" t="n">
        <x:v>8</x:v>
      </x:c>
      <x:c r="J37" s="14" t="n">
        <x:v>6</x:v>
      </x:c>
    </x:row>
    <x:row r="38" ht="25" customHeight="1">
      <x:c r="A38" s="3"/>
      <x:c r="B38" s="3" t="str">
        <x:v>Total planned hours</x:v>
      </x:c>
      <x:c r="C38" s="15" t="n">
        <x:f>IF(COUNT(C35:C37)&lt;&gt;3,"n.a.",IF(MIN(C35:C37)&lt;0,"n.a.",SUM(C35:C37)))</x:f>
        <x:v>24</x:v>
      </x:c>
      <x:c r="D38" s="15" t="n">
        <x:f>IF(COUNT(D35:D37)&lt;&gt;3,"n.a.",IF(MIN(D35:D37)&lt;0,"n.a.",SUM(D35:D37)))</x:f>
        <x:v>26</x:v>
      </x:c>
      <x:c r="E38" s="15" t="n">
        <x:f>IF(COUNT(E35:E37)&lt;&gt;3,"n.a.",IF(MIN(E35:E37)&lt;0,"n.a.",SUM(E35:E37)))</x:f>
        <x:v>38</x:v>
      </x:c>
      <x:c r="F38" s="15" t="n">
        <x:f>IF(COUNT(F35:F37)&lt;&gt;3,"n.a.",IF(MIN(F35:F37)&lt;0,"n.a.",SUM(F35:F37)))</x:f>
        <x:v>36</x:v>
      </x:c>
      <x:c r="G38" s="15" t="n">
        <x:f>IF(COUNT(G35:G37)&lt;&gt;3,"n.a.",IF(MIN(G35:G37)&lt;0,"n.a.",SUM(G35:G37)))</x:f>
        <x:v>28</x:v>
      </x:c>
      <x:c r="H38" s="15" t="n">
        <x:f>IF(COUNT(H35:H37)&lt;&gt;3,"n.a.",IF(MIN(H35:H37)&lt;0,"n.a.",SUM(H35:H37)))</x:f>
        <x:v>24</x:v>
      </x:c>
      <x:c r="I38" s="15" t="n">
        <x:f>IF(COUNT(I35:I37)&lt;&gt;3,"n.a.",IF(MIN(I35:I37)&lt;0,"n.a.",SUM(I35:I37)))</x:f>
        <x:v>22</x:v>
      </x:c>
      <x:c r="J38" s="15" t="n">
        <x:f>IF(COUNT(J35:J37)&lt;&gt;3,"n.a.",IF(MIN(J35:J37)&lt;0,"n.a.",SUM(J35:J37)))</x:f>
        <x:v>20</x:v>
      </x:c>
    </x:row>
    <x:row r="39" ht="25" customHeight="1">
      <x:c r="A39" s="3"/>
      <x:c r="B39" s="19" t="str">
        <x:v>Headroom / (gap) hours</x:v>
      </x:c>
      <x:c r="C39" s="20" t="n">
        <x:f>IF(COUNT(C34,C38)&lt;&gt;2,"n.a.",C34-C38)</x:f>
        <x:v>8</x:v>
      </x:c>
      <x:c r="D39" s="20" t="n">
        <x:f>IF(COUNT(D34,D38)&lt;&gt;2,"n.a.",D34-D38)</x:f>
        <x:v>6</x:v>
      </x:c>
      <x:c r="E39" s="20" t="n">
        <x:f>IF(COUNT(E34,E38)&lt;&gt;2,"n.a.",E34-E38)</x:f>
        <x:v>-6</x:v>
      </x:c>
      <x:c r="F39" s="20" t="n">
        <x:f>IF(COUNT(F34,F38)&lt;&gt;2,"n.a.",F34-F38)</x:f>
        <x:v>-4</x:v>
      </x:c>
      <x:c r="G39" s="20" t="n">
        <x:f>IF(COUNT(G34,G38)&lt;&gt;2,"n.a.",G34-G38)</x:f>
        <x:v>4</x:v>
      </x:c>
      <x:c r="H39" s="20" t="n">
        <x:f>IF(COUNT(H34,H38)&lt;&gt;2,"n.a.",H34-H38)</x:f>
        <x:v>8</x:v>
      </x:c>
      <x:c r="I39" s="20" t="n">
        <x:f>IF(COUNT(I34,I38)&lt;&gt;2,"n.a.",I34-I38)</x:f>
        <x:v>10</x:v>
      </x:c>
      <x:c r="J39" s="20" t="n">
        <x:f>IF(COUNT(J34,J38)&lt;&gt;2,"n.a.",J34-J38)</x:f>
        <x:v>12</x:v>
      </x:c>
    </x:row>
    <x:row r="40" ht="25" customHeight="1">
      <x:c r="A40" s="3"/>
      <x:c r="B40" s="3" t="str">
        <x:v>Planned load / available</x:v>
      </x:c>
      <x:c r="C40" s="16" t="n">
        <x:f>IF(COUNT(C34,C38)&lt;&gt;2,"n.a.",IF(C34=0,"n.a.",C38/C34))</x:f>
        <x:v>0.75</x:v>
      </x:c>
      <x:c r="D40" s="16" t="n">
        <x:f>IF(COUNT(D34,D38)&lt;&gt;2,"n.a.",IF(D34=0,"n.a.",D38/D34))</x:f>
        <x:v>0.8125</x:v>
      </x:c>
      <x:c r="E40" s="16" t="n">
        <x:f>IF(COUNT(E34,E38)&lt;&gt;2,"n.a.",IF(E34=0,"n.a.",E38/E34))</x:f>
        <x:v>1.1875</x:v>
      </x:c>
      <x:c r="F40" s="16" t="n">
        <x:f>IF(COUNT(F34,F38)&lt;&gt;2,"n.a.",IF(F34=0,"n.a.",F38/F34))</x:f>
        <x:v>1.125</x:v>
      </x:c>
      <x:c r="G40" s="16" t="n">
        <x:f>IF(COUNT(G34,G38)&lt;&gt;2,"n.a.",IF(G34=0,"n.a.",G38/G34))</x:f>
        <x:v>0.875</x:v>
      </x:c>
      <x:c r="H40" s="16" t="n">
        <x:f>IF(COUNT(H34,H38)&lt;&gt;2,"n.a.",IF(H34=0,"n.a.",H38/H34))</x:f>
        <x:v>0.75</x:v>
      </x:c>
      <x:c r="I40" s="16" t="n">
        <x:f>IF(COUNT(I34,I38)&lt;&gt;2,"n.a.",IF(I34=0,"n.a.",I38/I34))</x:f>
        <x:v>0.6875</x:v>
      </x:c>
      <x:c r="J40" s="16" t="n">
        <x:f>IF(COUNT(J34,J38)&lt;&gt;2,"n.a.",IF(J34=0,"n.a.",J38/J34))</x:f>
        <x:v>0.625</x:v>
      </x:c>
    </x:row>
    <x:row r="41" ht="43" customHeight="1">
      <x:c r="A41" s="3"/>
      <x:c r="B41" s="3" t="str">
        <x:v>Planning check</x:v>
      </x:c>
      <x:c r="C41" s="13" t="str">
        <x:f>IF(COUNT(C31:C33,C35:C37)&lt;&gt;6,"Complete inputs",IF(COUNT(C34,C38)&lt;&gt;2,"Check inputs",IF(C39&lt;0,"Replan workload","Within stated capacity")))</x:f>
        <x:v>Within stated capacity</x:v>
      </x:c>
      <x:c r="D41" s="13" t="str">
        <x:f>IF(COUNT(D31:D33,D35:D37)&lt;&gt;6,"Complete inputs",IF(COUNT(D34,D38)&lt;&gt;2,"Check inputs",IF(D39&lt;0,"Replan workload","Within stated capacity")))</x:f>
        <x:v>Within stated capacity</x:v>
      </x:c>
      <x:c r="E41" s="13" t="str">
        <x:f>IF(COUNT(E31:E33,E35:E37)&lt;&gt;6,"Complete inputs",IF(COUNT(E34,E38)&lt;&gt;2,"Check inputs",IF(E39&lt;0,"Replan workload","Within stated capacity")))</x:f>
        <x:v>Replan workload</x:v>
      </x:c>
      <x:c r="F41" s="13" t="str">
        <x:f>IF(COUNT(F31:F33,F35:F37)&lt;&gt;6,"Complete inputs",IF(COUNT(F34,F38)&lt;&gt;2,"Check inputs",IF(F39&lt;0,"Replan workload","Within stated capacity")))</x:f>
        <x:v>Replan workload</x:v>
      </x:c>
      <x:c r="G41" s="13" t="str">
        <x:f>IF(COUNT(G31:G33,G35:G37)&lt;&gt;6,"Complete inputs",IF(COUNT(G34,G38)&lt;&gt;2,"Check inputs",IF(G39&lt;0,"Replan workload","Within stated capacity")))</x:f>
        <x:v>Within stated capacity</x:v>
      </x:c>
      <x:c r="H41" s="13" t="str">
        <x:f>IF(COUNT(H31:H33,H35:H37)&lt;&gt;6,"Complete inputs",IF(COUNT(H34,H38)&lt;&gt;2,"Check inputs",IF(H39&lt;0,"Replan workload","Within stated capacity")))</x:f>
        <x:v>Within stated capacity</x:v>
      </x:c>
      <x:c r="I41" s="13" t="str">
        <x:f>IF(COUNT(I31:I33,I35:I37)&lt;&gt;6,"Complete inputs",IF(COUNT(I34,I38)&lt;&gt;2,"Check inputs",IF(I39&lt;0,"Replan workload","Within stated capacity")))</x:f>
        <x:v>Within stated capacity</x:v>
      </x:c>
      <x:c r="J41" s="13" t="str">
        <x:f>IF(COUNT(J31:J33,J35:J37)&lt;&gt;6,"Complete inputs",IF(COUNT(J34,J38)&lt;&gt;2,"Check inputs",IF(J39&lt;0,"Replan workload","Within stated capacity")))</x:f>
        <x:v>Within stated capacity</x:v>
      </x:c>
    </x:row>
    <x:row r="42" ht="25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9" customHeight="1">
      <x:c r="A45" s="3"/>
      <x:c r="B45" s="5" t="str">
        <x:v>Configuration · editable skill-pool label</x:v>
      </x:c>
      <x:c r="C45" s="5"/>
      <x:c r="D45" s="5"/>
      <x:c r="E45" s="5"/>
      <x:c r="F45" s="5"/>
      <x:c r="G45" s="5"/>
      <x:c r="H45" s="5"/>
      <x:c r="I45" s="5"/>
      <x:c r="J45" s="5"/>
    </x:row>
    <x:row r="46" ht="25" customHeight="1">
      <x:c r="A46" s="3"/>
      <x:c r="B46" s="3" t="str">
        <x:v>People / FTE equivalent</x:v>
      </x:c>
      <x:c r="C46" s="14" t="n">
        <x:v>1</x:v>
      </x:c>
      <x:c r="D46" s="14" t="n">
        <x:v>1</x:v>
      </x:c>
      <x:c r="E46" s="14" t="n">
        <x:v>1</x:v>
      </x:c>
      <x:c r="F46" s="14" t="n">
        <x:v>1</x:v>
      </x:c>
      <x:c r="G46" s="14" t="n">
        <x:v>1</x:v>
      </x:c>
      <x:c r="H46" s="14" t="n">
        <x:v>1</x:v>
      </x:c>
      <x:c r="I46" s="14" t="n">
        <x:v>1</x:v>
      </x:c>
      <x:c r="J46" s="14" t="n">
        <x:v>1</x:v>
      </x:c>
    </x:row>
    <x:row r="47" ht="25" customHeight="1">
      <x:c r="A47" s="3"/>
      <x:c r="B47" s="3" t="str">
        <x:v>Scheduled h / person / week</x:v>
      </x:c>
      <x:c r="C47" s="14" t="n">
        <x:v>40</x:v>
      </x:c>
      <x:c r="D47" s="14" t="n">
        <x:v>40</x:v>
      </x:c>
      <x:c r="E47" s="14" t="n">
        <x:v>40</x:v>
      </x:c>
      <x:c r="F47" s="14" t="n">
        <x:v>40</x:v>
      </x:c>
      <x:c r="G47" s="14" t="n">
        <x:v>40</x:v>
      </x:c>
      <x:c r="H47" s="14" t="n">
        <x:v>40</x:v>
      </x:c>
      <x:c r="I47" s="14" t="n">
        <x:v>40</x:v>
      </x:c>
      <x:c r="J47" s="14" t="n">
        <x:v>40</x:v>
      </x:c>
    </x:row>
    <x:row r="48" ht="25" customHeight="1">
      <x:c r="A48" s="3"/>
      <x:c r="B48" s="3" t="str">
        <x:v>Leave, meetings &amp; non-project h</x:v>
      </x:c>
      <x:c r="C48" s="14" t="n">
        <x:v>8</x:v>
      </x:c>
      <x:c r="D48" s="14" t="n">
        <x:v>8</x:v>
      </x:c>
      <x:c r="E48" s="14" t="n">
        <x:v>8</x:v>
      </x:c>
      <x:c r="F48" s="14" t="n">
        <x:v>8</x:v>
      </x:c>
      <x:c r="G48" s="14" t="n">
        <x:v>8</x:v>
      </x:c>
      <x:c r="H48" s="14" t="n">
        <x:v>8</x:v>
      </x:c>
      <x:c r="I48" s="14" t="n">
        <x:v>8</x:v>
      </x:c>
      <x:c r="J48" s="14" t="n">
        <x:v>8</x:v>
      </x:c>
    </x:row>
    <x:row r="49" ht="25" customHeight="1">
      <x:c r="A49" s="3"/>
      <x:c r="B49" s="3" t="str">
        <x:v>Available project hours</x:v>
      </x:c>
      <x:c r="C49" s="15" t="n">
        <x:f>IF(COUNT(C46:C48)&lt;&gt;3,"n.a.",IF(OR(MIN(C46:C48)&lt;0,C48&gt;C46*C47),"n.a.",C46*C47-C48))</x:f>
        <x:v>32</x:v>
      </x:c>
      <x:c r="D49" s="15" t="n">
        <x:f>IF(COUNT(D46:D48)&lt;&gt;3,"n.a.",IF(OR(MIN(D46:D48)&lt;0,D48&gt;D46*D47),"n.a.",D46*D47-D48))</x:f>
        <x:v>32</x:v>
      </x:c>
      <x:c r="E49" s="15" t="n">
        <x:f>IF(COUNT(E46:E48)&lt;&gt;3,"n.a.",IF(OR(MIN(E46:E48)&lt;0,E48&gt;E46*E47),"n.a.",E46*E47-E48))</x:f>
        <x:v>32</x:v>
      </x:c>
      <x:c r="F49" s="15" t="n">
        <x:f>IF(COUNT(F46:F48)&lt;&gt;3,"n.a.",IF(OR(MIN(F46:F48)&lt;0,F48&gt;F46*F47),"n.a.",F46*F47-F48))</x:f>
        <x:v>32</x:v>
      </x:c>
      <x:c r="G49" s="15" t="n">
        <x:f>IF(COUNT(G46:G48)&lt;&gt;3,"n.a.",IF(OR(MIN(G46:G48)&lt;0,G48&gt;G46*G47),"n.a.",G46*G47-G48))</x:f>
        <x:v>32</x:v>
      </x:c>
      <x:c r="H49" s="15" t="n">
        <x:f>IF(COUNT(H46:H48)&lt;&gt;3,"n.a.",IF(OR(MIN(H46:H48)&lt;0,H48&gt;H46*H47),"n.a.",H46*H47-H48))</x:f>
        <x:v>32</x:v>
      </x:c>
      <x:c r="I49" s="15" t="n">
        <x:f>IF(COUNT(I46:I48)&lt;&gt;3,"n.a.",IF(OR(MIN(I46:I48)&lt;0,I48&gt;I46*I47),"n.a.",I46*I47-I48))</x:f>
        <x:v>32</x:v>
      </x:c>
      <x:c r="J49" s="15" t="n">
        <x:f>IF(COUNT(J46:J48)&lt;&gt;3,"n.a.",IF(OR(MIN(J46:J48)&lt;0,J48&gt;J46*J47),"n.a.",J46*J47-J48))</x:f>
        <x:v>32</x:v>
      </x:c>
    </x:row>
    <x:row r="50" ht="25" customHeight="1">
      <x:c r="A50" s="3"/>
      <x:c r="B50" s="3" t="str">
        <x:v>Existing commitments (h)</x:v>
      </x:c>
      <x:c r="C50" s="14" t="n">
        <x:v>10</x:v>
      </x:c>
      <x:c r="D50" s="14" t="n">
        <x:v>10</x:v>
      </x:c>
      <x:c r="E50" s="14" t="n">
        <x:v>10</x:v>
      </x:c>
      <x:c r="F50" s="14" t="n">
        <x:v>10</x:v>
      </x:c>
      <x:c r="G50" s="14" t="n">
        <x:v>10</x:v>
      </x:c>
      <x:c r="H50" s="14" t="n">
        <x:v>10</x:v>
      </x:c>
      <x:c r="I50" s="14" t="n">
        <x:v>10</x:v>
      </x:c>
      <x:c r="J50" s="14" t="n">
        <x:v>10</x:v>
      </x:c>
    </x:row>
    <x:row r="51" ht="25" customHeight="1">
      <x:c r="A51" s="3"/>
      <x:c r="B51" s="3" t="str">
        <x:v>New delivery work (h)</x:v>
      </x:c>
      <x:c r="C51" s="14" t="n">
        <x:v>8</x:v>
      </x:c>
      <x:c r="D51" s="14" t="n">
        <x:v>12</x:v>
      </x:c>
      <x:c r="E51" s="14" t="n">
        <x:v>12</x:v>
      </x:c>
      <x:c r="F51" s="14" t="n">
        <x:v>16</x:v>
      </x:c>
      <x:c r="G51" s="14" t="n">
        <x:v>8</x:v>
      </x:c>
      <x:c r="H51" s="14" t="n">
        <x:v>8</x:v>
      </x:c>
      <x:c r="I51" s="14" t="n">
        <x:v>4</x:v>
      </x:c>
      <x:c r="J51" s="14" t="n">
        <x:v>4</x:v>
      </x:c>
    </x:row>
    <x:row r="52" ht="25" customHeight="1">
      <x:c r="A52" s="3"/>
      <x:c r="B52" s="3" t="str">
        <x:v>New review work (h)</x:v>
      </x:c>
      <x:c r="C52" s="14" t="n">
        <x:v>2</x:v>
      </x:c>
      <x:c r="D52" s="14" t="n">
        <x:v>2</x:v>
      </x:c>
      <x:c r="E52" s="14" t="n">
        <x:v>2</x:v>
      </x:c>
      <x:c r="F52" s="14" t="n">
        <x:v>2</x:v>
      </x:c>
      <x:c r="G52" s="14" t="n">
        <x:v>2</x:v>
      </x:c>
      <x:c r="H52" s="14" t="n">
        <x:v>2</x:v>
      </x:c>
      <x:c r="I52" s="14" t="n">
        <x:v>2</x:v>
      </x:c>
      <x:c r="J52" s="14" t="n">
        <x:v>2</x:v>
      </x:c>
    </x:row>
    <x:row r="53" ht="25" customHeight="1">
      <x:c r="A53" s="3"/>
      <x:c r="B53" s="3" t="str">
        <x:v>Total planned hours</x:v>
      </x:c>
      <x:c r="C53" s="15" t="n">
        <x:f>IF(COUNT(C50:C52)&lt;&gt;3,"n.a.",IF(MIN(C50:C52)&lt;0,"n.a.",SUM(C50:C52)))</x:f>
        <x:v>20</x:v>
      </x:c>
      <x:c r="D53" s="15" t="n">
        <x:f>IF(COUNT(D50:D52)&lt;&gt;3,"n.a.",IF(MIN(D50:D52)&lt;0,"n.a.",SUM(D50:D52)))</x:f>
        <x:v>24</x:v>
      </x:c>
      <x:c r="E53" s="15" t="n">
        <x:f>IF(COUNT(E50:E52)&lt;&gt;3,"n.a.",IF(MIN(E50:E52)&lt;0,"n.a.",SUM(E50:E52)))</x:f>
        <x:v>24</x:v>
      </x:c>
      <x:c r="F53" s="15" t="n">
        <x:f>IF(COUNT(F50:F52)&lt;&gt;3,"n.a.",IF(MIN(F50:F52)&lt;0,"n.a.",SUM(F50:F52)))</x:f>
        <x:v>28</x:v>
      </x:c>
      <x:c r="G53" s="15" t="n">
        <x:f>IF(COUNT(G50:G52)&lt;&gt;3,"n.a.",IF(MIN(G50:G52)&lt;0,"n.a.",SUM(G50:G52)))</x:f>
        <x:v>20</x:v>
      </x:c>
      <x:c r="H53" s="15" t="n">
        <x:f>IF(COUNT(H50:H52)&lt;&gt;3,"n.a.",IF(MIN(H50:H52)&lt;0,"n.a.",SUM(H50:H52)))</x:f>
        <x:v>20</x:v>
      </x:c>
      <x:c r="I53" s="15" t="n">
        <x:f>IF(COUNT(I50:I52)&lt;&gt;3,"n.a.",IF(MIN(I50:I52)&lt;0,"n.a.",SUM(I50:I52)))</x:f>
        <x:v>16</x:v>
      </x:c>
      <x:c r="J53" s="15" t="n">
        <x:f>IF(COUNT(J50:J52)&lt;&gt;3,"n.a.",IF(MIN(J50:J52)&lt;0,"n.a.",SUM(J50:J52)))</x:f>
        <x:v>16</x:v>
      </x:c>
    </x:row>
    <x:row r="54" ht="25" customHeight="1">
      <x:c r="A54" s="3"/>
      <x:c r="B54" s="19" t="str">
        <x:v>Headroom / (gap) hours</x:v>
      </x:c>
      <x:c r="C54" s="20" t="n">
        <x:f>IF(COUNT(C49,C53)&lt;&gt;2,"n.a.",C49-C53)</x:f>
        <x:v>12</x:v>
      </x:c>
      <x:c r="D54" s="20" t="n">
        <x:f>IF(COUNT(D49,D53)&lt;&gt;2,"n.a.",D49-D53)</x:f>
        <x:v>8</x:v>
      </x:c>
      <x:c r="E54" s="20" t="n">
        <x:f>IF(COUNT(E49,E53)&lt;&gt;2,"n.a.",E49-E53)</x:f>
        <x:v>8</x:v>
      </x:c>
      <x:c r="F54" s="20" t="n">
        <x:f>IF(COUNT(F49,F53)&lt;&gt;2,"n.a.",F49-F53)</x:f>
        <x:v>4</x:v>
      </x:c>
      <x:c r="G54" s="20" t="n">
        <x:f>IF(COUNT(G49,G53)&lt;&gt;2,"n.a.",G49-G53)</x:f>
        <x:v>12</x:v>
      </x:c>
      <x:c r="H54" s="20" t="n">
        <x:f>IF(COUNT(H49,H53)&lt;&gt;2,"n.a.",H49-H53)</x:f>
        <x:v>12</x:v>
      </x:c>
      <x:c r="I54" s="20" t="n">
        <x:f>IF(COUNT(I49,I53)&lt;&gt;2,"n.a.",I49-I53)</x:f>
        <x:v>16</x:v>
      </x:c>
      <x:c r="J54" s="20" t="n">
        <x:f>IF(COUNT(J49,J53)&lt;&gt;2,"n.a.",J49-J53)</x:f>
        <x:v>16</x:v>
      </x:c>
    </x:row>
    <x:row r="55" ht="25" customHeight="1">
      <x:c r="A55" s="3"/>
      <x:c r="B55" s="3" t="str">
        <x:v>Planned load / available</x:v>
      </x:c>
      <x:c r="C55" s="16" t="n">
        <x:f>IF(COUNT(C49,C53)&lt;&gt;2,"n.a.",IF(C49=0,"n.a.",C53/C49))</x:f>
        <x:v>0.625</x:v>
      </x:c>
      <x:c r="D55" s="16" t="n">
        <x:f>IF(COUNT(D49,D53)&lt;&gt;2,"n.a.",IF(D49=0,"n.a.",D53/D49))</x:f>
        <x:v>0.75</x:v>
      </x:c>
      <x:c r="E55" s="16" t="n">
        <x:f>IF(COUNT(E49,E53)&lt;&gt;2,"n.a.",IF(E49=0,"n.a.",E53/E49))</x:f>
        <x:v>0.75</x:v>
      </x:c>
      <x:c r="F55" s="16" t="n">
        <x:f>IF(COUNT(F49,F53)&lt;&gt;2,"n.a.",IF(F49=0,"n.a.",F53/F49))</x:f>
        <x:v>0.875</x:v>
      </x:c>
      <x:c r="G55" s="16" t="n">
        <x:f>IF(COUNT(G49,G53)&lt;&gt;2,"n.a.",IF(G49=0,"n.a.",G53/G49))</x:f>
        <x:v>0.625</x:v>
      </x:c>
      <x:c r="H55" s="16" t="n">
        <x:f>IF(COUNT(H49,H53)&lt;&gt;2,"n.a.",IF(H49=0,"n.a.",H53/H49))</x:f>
        <x:v>0.625</x:v>
      </x:c>
      <x:c r="I55" s="16" t="n">
        <x:f>IF(COUNT(I49,I53)&lt;&gt;2,"n.a.",IF(I49=0,"n.a.",I53/I49))</x:f>
        <x:v>0.5</x:v>
      </x:c>
      <x:c r="J55" s="16" t="n">
        <x:f>IF(COUNT(J49,J53)&lt;&gt;2,"n.a.",IF(J49=0,"n.a.",J53/J49))</x:f>
        <x:v>0.5</x:v>
      </x:c>
    </x:row>
    <x:row r="56" ht="43" customHeight="1">
      <x:c r="A56" s="3"/>
      <x:c r="B56" s="3" t="str">
        <x:v>Planning check</x:v>
      </x:c>
      <x:c r="C56" s="13" t="str">
        <x:f>IF(COUNT(C46:C48,C50:C52)&lt;&gt;6,"Complete inputs",IF(COUNT(C49,C53)&lt;&gt;2,"Check inputs",IF(C54&lt;0,"Replan workload","Within stated capacity")))</x:f>
        <x:v>Within stated capacity</x:v>
      </x:c>
      <x:c r="D56" s="13" t="str">
        <x:f>IF(COUNT(D46:D48,D50:D52)&lt;&gt;6,"Complete inputs",IF(COUNT(D49,D53)&lt;&gt;2,"Check inputs",IF(D54&lt;0,"Replan workload","Within stated capacity")))</x:f>
        <x:v>Within stated capacity</x:v>
      </x:c>
      <x:c r="E56" s="13" t="str">
        <x:f>IF(COUNT(E46:E48,E50:E52)&lt;&gt;6,"Complete inputs",IF(COUNT(E49,E53)&lt;&gt;2,"Check inputs",IF(E54&lt;0,"Replan workload","Within stated capacity")))</x:f>
        <x:v>Within stated capacity</x:v>
      </x:c>
      <x:c r="F56" s="13" t="str">
        <x:f>IF(COUNT(F46:F48,F50:F52)&lt;&gt;6,"Complete inputs",IF(COUNT(F49,F53)&lt;&gt;2,"Check inputs",IF(F54&lt;0,"Replan workload","Within stated capacity")))</x:f>
        <x:v>Within stated capacity</x:v>
      </x:c>
      <x:c r="G56" s="13" t="str">
        <x:f>IF(COUNT(G46:G48,G50:G52)&lt;&gt;6,"Complete inputs",IF(COUNT(G49,G53)&lt;&gt;2,"Check inputs",IF(G54&lt;0,"Replan workload","Within stated capacity")))</x:f>
        <x:v>Within stated capacity</x:v>
      </x:c>
      <x:c r="H56" s="13" t="str">
        <x:f>IF(COUNT(H46:H48,H50:H52)&lt;&gt;6,"Complete inputs",IF(COUNT(H49,H53)&lt;&gt;2,"Check inputs",IF(H54&lt;0,"Replan workload","Within stated capacity")))</x:f>
        <x:v>Within stated capacity</x:v>
      </x:c>
      <x:c r="I56" s="13" t="str">
        <x:f>IF(COUNT(I46:I48,I50:I52)&lt;&gt;6,"Complete inputs",IF(COUNT(I49,I53)&lt;&gt;2,"Check inputs",IF(I54&lt;0,"Replan workload","Within stated capacity")))</x:f>
        <x:v>Within stated capacity</x:v>
      </x:c>
      <x:c r="J56" s="13" t="str">
        <x:f>IF(COUNT(J46:J48,J50:J52)&lt;&gt;6,"Complete inputs",IF(COUNT(J49,J53)&lt;&gt;2,"Check inputs",IF(J54&lt;0,"Replan workload","Within stated capacity")))</x:f>
        <x:v>Within stated capacity</x:v>
      </x:c>
    </x:row>
    <x:row r="57" ht="25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</x:row>
    <x:row r="58" ht="36" customHeight="1">
      <x:c r="A58" s="3"/>
      <x:c r="B58" s="7" t="str">
        <x:v>FORMULAS · Available = people × scheduled hours − non-project hours. Planned = existing + new delivery + new review. Headroom = available − planned.</x:v>
      </x:c>
      <x:c r="C58" s="7"/>
      <x:c r="D58" s="7"/>
      <x:c r="E58" s="7"/>
      <x:c r="F58" s="7"/>
      <x:c r="G58" s="7"/>
      <x:c r="H58" s="7"/>
      <x:c r="I58" s="7"/>
      <x:c r="J58" s="7"/>
    </x:row>
    <x:row r="59" ht="36" customHeight="1">
      <x:c r="A59" s="3"/>
      <x:c r="B59" s="7" t="str">
        <x:v>USE · Replace all example inputs and name the real skill pools. Confirm dependencies and named reviewer windows. Keep allowances explicit in your work estimates; this sheet adds no contingency.</x:v>
      </x:c>
      <x:c r="C59" s="7"/>
      <x:c r="D59" s="7"/>
      <x:c r="E59" s="7"/>
      <x:c r="F59" s="7"/>
      <x:c r="G59" s="7"/>
      <x:c r="H59" s="7"/>
      <x:c r="I59" s="7"/>
      <x:c r="J59" s="7"/>
    </x:row>
    <x:row r="60" ht="36" customHeight="1">
      <x:c r="A60" s="3"/>
      <x:c r="B60" s="7" t="str">
        <x:v>BASELINE · When the plan is agreed, paste approved dates, skill labels and planned hours as VALUES into Plan vs actual. That tab intentionally does not follow later scenario edits.</x:v>
      </x:c>
      <x:c r="C60" s="7"/>
      <x:c r="D60" s="7"/>
      <x:c r="E60" s="7"/>
      <x:c r="F60" s="7"/>
      <x:c r="G60" s="7"/>
      <x:c r="H60" s="7"/>
      <x:c r="I60" s="7"/>
      <x:c r="J60" s="7"/>
    </x:row>
    <x:row r="61" ht="36" customHeight="1">
      <x:c r="A61" s="3"/>
      <x:c r="B61" s="7" t="str">
        <x:v>SOURCE · Original illustrative planning example by True North. No client data, measured results or certification entitlement. https://aero.truenorthb2b.com/resources/engineering-capacity-planner</x:v>
      </x:c>
      <x:c r="C61" s="7"/>
      <x:c r="D61" s="7"/>
      <x:c r="E61" s="7"/>
      <x:c r="F61" s="7"/>
      <x:c r="G61" s="7"/>
      <x:c r="H61" s="7"/>
      <x:c r="I61" s="7"/>
      <x:c r="J61" s="7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</x:row>
  </x:sheetData>
  <x:mergeCells>
    <x:mergeCell ref="B1:J1"/>
    <x:mergeCell ref="B2:J2"/>
    <x:mergeCell ref="B3:J3"/>
    <x:mergeCell ref="E5:J5"/>
    <x:mergeCell ref="B6:J6"/>
    <x:mergeCell ref="B15:J15"/>
    <x:mergeCell ref="B30:J30"/>
    <x:mergeCell ref="B45:J45"/>
    <x:mergeCell ref="B13:J13"/>
    <x:mergeCell ref="B58:J58"/>
    <x:mergeCell ref="B59:J59"/>
    <x:mergeCell ref="B60:J60"/>
    <x:mergeCell ref="B61:J61"/>
  </x:mergeCells>
  <x:conditionalFormatting sqref="C24:J24">
    <x:cfRule type="cellIs" dxfId="0" priority="1" operator="lessThan">
      <x:formula>0</x:formula>
    </x:cfRule>
  </x:conditionalFormatting>
  <x:conditionalFormatting sqref="C39:J39">
    <x:cfRule type="cellIs" dxfId="1" priority="2" operator="lessThan">
      <x:formula>0</x:formula>
    </x:cfRule>
  </x:conditionalFormatting>
  <x:conditionalFormatting sqref="C54:J54">
    <x:cfRule type="cellIs" dxfId="2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3F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46" hidden="0" customWidth="1"/>
    <x:col min="9" max="9" width="24" hidden="0" customWidth="1"/>
  </x:cols>
  <x:sheetData>
    <x:row r="1" ht="29" customHeight="1">
      <x:c r="A1" s="3"/>
      <x:c r="B1" s="5" t="str">
        <x:v>TRUE NORTH / ENGINEERING</x:v>
      </x:c>
      <x:c r="C1" s="5"/>
      <x:c r="D1" s="5"/>
      <x:c r="E1" s="5"/>
      <x:c r="F1" s="5"/>
      <x:c r="G1" s="5"/>
      <x:c r="H1" s="5"/>
      <x:c r="I1" s="5"/>
    </x:row>
    <x:row r="2" ht="34" customHeight="1">
      <x:c r="A2" s="3"/>
      <x:c r="B2" s="6" t="str">
        <x:v>Approved plan vs actual effort</x:v>
      </x:c>
      <x:c r="C2" s="6"/>
      <x:c r="D2" s="6"/>
      <x:c r="E2" s="6"/>
      <x:c r="F2" s="6"/>
      <x:c r="G2" s="6"/>
      <x:c r="H2" s="6"/>
      <x:c r="I2" s="6"/>
    </x:row>
    <x:row r="3" ht="34" customHeight="1">
      <x:c r="A3" s="3"/>
      <x:c r="B3" s="7" t="str">
        <x:v>ILLUSTRATIVE EXAMPLE · The first two weeks contain example actuals. Future actuals are blank, not zero. Replace example records before using this log.</x:v>
      </x:c>
      <x:c r="C3" s="7"/>
      <x:c r="D3" s="7"/>
      <x:c r="E3" s="7"/>
      <x:c r="F3" s="7"/>
      <x:c r="G3" s="7"/>
      <x:c r="H3" s="7"/>
      <x:c r="I3" s="7"/>
    </x:row>
    <x:row r="4" ht="34" customHeight="1">
      <x:c r="A4" s="3"/>
      <x:c r="B4" s="7" t="str">
        <x:v>Keep the approved baseline fixed. Copy dates, pool names and approved hours as values when agreed; later planning edits must not rewrite past comparisons.</x:v>
      </x:c>
      <x:c r="C4" s="7"/>
      <x:c r="D4" s="7"/>
      <x:c r="E4" s="7"/>
      <x:c r="F4" s="7"/>
      <x:c r="G4" s="7"/>
      <x:c r="H4" s="7"/>
      <x:c r="I4" s="7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5" customHeight="1">
      <x:c r="A6" s="3"/>
      <x:c r="B6" s="17" t="str">
        <x:v>Actuals recorded</x:v>
      </x:c>
      <x:c r="C6" s="17"/>
      <x:c r="D6" s="17" t="n">
        <x:f>COUNT(E11:E34)</x:f>
        <x:v>6</x:v>
      </x:c>
      <x:c r="E6" s="17"/>
      <x:c r="F6" s="17" t="str">
        <x:v>Over-plan hours</x:v>
      </x:c>
      <x:c r="G6" s="17" t="n">
        <x:f>SUMIF(F11:F34,"&gt;0",F11:F34)</x:f>
        <x:v>10</x:v>
      </x:c>
      <x:c r="H6" s="17" t="str">
        <x:v>Sums positive hour variances, not underspends.</x:v>
      </x:c>
      <x:c r="I6" s="17"/>
    </x:row>
    <x:row r="7" ht="29" customHeight="1">
      <x:c r="A7" s="3"/>
      <x:c r="B7" s="17" t="str">
        <x:v>Actuals missing plan</x:v>
      </x:c>
      <x:c r="C7" s="17"/>
      <x:c r="D7" s="17" t="n">
        <x:f>COUNT(E11:E34)-COUNT(F11:F34)</x:f>
        <x:v>0</x:v>
      </x:c>
      <x:c r="E7" s="17"/>
      <x:c r="F7" s="22" t="str">
        <x:v>Missing inputs → blank variance. Zero baseline → percentage “n.a.”.</x:v>
      </x:c>
      <x:c r="G7" s="22"/>
      <x:c r="H7" s="22"/>
      <x:c r="I7" s="22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34" customHeight="1">
      <x:c r="A10" s="3"/>
      <x:c r="B10" s="5" t="str">
        <x:v>Week beginning</x:v>
      </x:c>
      <x:c r="C10" s="5" t="str">
        <x:v>Skill pool</x:v>
      </x:c>
      <x:c r="D10" s="5" t="str">
        <x:v>Approved plan (h)</x:v>
      </x:c>
      <x:c r="E10" s="5" t="str">
        <x:v>Actual effort (h)</x:v>
      </x:c>
      <x:c r="F10" s="5" t="str">
        <x:v>Actual − plan (h)</x:v>
      </x:c>
      <x:c r="G10" s="5" t="str">
        <x:v>Variance %</x:v>
      </x:c>
      <x:c r="H10" s="5" t="str">
        <x:v>Reason / next action</x:v>
      </x:c>
      <x:c r="I10" s="5" t="str">
        <x:v>Review owner</x:v>
      </x:c>
    </x:row>
    <x:row r="11" ht="38" customHeight="1">
      <x:c r="A11" s="3"/>
      <x:c r="B11" s="9" t="d">
        <x:v>2026-11-02T00:00:00.000Z</x:v>
      </x:c>
      <x:c r="C11" s="8" t="str">
        <x:v>Design engineering</x:v>
      </x:c>
      <x:c r="D11" s="14" t="n">
        <x:v>84</x:v>
      </x:c>
      <x:c r="E11" s="14" t="n">
        <x:v>90</x:v>
      </x:c>
      <x:c r="F11" s="23" t="n">
        <x:f>IF(COUNT(D11:E11)&lt;&gt;2,"",E11-D11)</x:f>
        <x:v>6</x:v>
      </x:c>
      <x:c r="G11" s="24" t="n">
        <x:f>IF(COUNT(D11:E11)&lt;&gt;2,"",IF(D11=0,"n.a.",F11/D11))</x:f>
        <x:v>0.07142857142857142</x:v>
      </x:c>
      <x:c r="H11" s="8" t="str">
        <x:v>Illustrative entry; replace with the reason and next action.</x:v>
      </x:c>
      <x:c r="I11" s="8"/>
    </x:row>
    <x:row r="12" ht="38" customHeight="1">
      <x:c r="A12" s="3"/>
      <x:c r="B12" s="9" t="d">
        <x:v>2026-11-09T00:00:00.000Z</x:v>
      </x:c>
      <x:c r="C12" s="8" t="str">
        <x:v>Design engineering</x:v>
      </x:c>
      <x:c r="D12" s="14" t="n">
        <x:v>94</x:v>
      </x:c>
      <x:c r="E12" s="14" t="n">
        <x:v>92</x:v>
      </x:c>
      <x:c r="F12" s="23" t="n">
        <x:f>IF(COUNT(D12:E12)&lt;&gt;2,"",E12-D12)</x:f>
        <x:v>-2</x:v>
      </x:c>
      <x:c r="G12" s="24" t="n">
        <x:f>IF(COUNT(D12:E12)&lt;&gt;2,"",IF(D12=0,"n.a.",F12/D12))</x:f>
        <x:v>-0.02127659574468085</x:v>
      </x:c>
      <x:c r="H12" s="8" t="str">
        <x:v>Illustrative entry; replace with the reason and next action.</x:v>
      </x:c>
      <x:c r="I12" s="8"/>
    </x:row>
    <x:row r="13" ht="38" customHeight="1">
      <x:c r="A13" s="3"/>
      <x:c r="B13" s="9" t="d">
        <x:v>2026-11-16T00:00:00.000Z</x:v>
      </x:c>
      <x:c r="C13" s="8" t="str">
        <x:v>Design engineering</x:v>
      </x:c>
      <x:c r="D13" s="14" t="n">
        <x:v>94</x:v>
      </x:c>
      <x:c r="E13" s="14"/>
      <x:c r="F13" s="23" t="str">
        <x:f>IF(COUNT(D13:E13)&lt;&gt;2,"",E13-D13)</x:f>
      </x:c>
      <x:c r="G13" s="24" t="str">
        <x:f>IF(COUNT(D13:E13)&lt;&gt;2,"",IF(D13=0,"n.a.",F13/D13))</x:f>
      </x:c>
      <x:c r="H13" s="8"/>
      <x:c r="I13" s="8"/>
    </x:row>
    <x:row r="14" ht="38" customHeight="1">
      <x:c r="A14" s="3"/>
      <x:c r="B14" s="9" t="d">
        <x:v>2026-11-23T00:00:00.000Z</x:v>
      </x:c>
      <x:c r="C14" s="8" t="str">
        <x:v>Design engineering</x:v>
      </x:c>
      <x:c r="D14" s="14" t="n">
        <x:v>110</x:v>
      </x:c>
      <x:c r="E14" s="14"/>
      <x:c r="F14" s="23" t="str">
        <x:f>IF(COUNT(D14:E14)&lt;&gt;2,"",E14-D14)</x:f>
      </x:c>
      <x:c r="G14" s="24" t="str">
        <x:f>IF(COUNT(D14:E14)&lt;&gt;2,"",IF(D14=0,"n.a.",F14/D14))</x:f>
      </x:c>
      <x:c r="H14" s="8"/>
      <x:c r="I14" s="8"/>
    </x:row>
    <x:row r="15" ht="38" customHeight="1">
      <x:c r="A15" s="3"/>
      <x:c r="B15" s="9" t="d">
        <x:v>2026-11-30T00:00:00.000Z</x:v>
      </x:c>
      <x:c r="C15" s="8" t="str">
        <x:v>Design engineering</x:v>
      </x:c>
      <x:c r="D15" s="14" t="n">
        <x:v>84</x:v>
      </x:c>
      <x:c r="E15" s="14"/>
      <x:c r="F15" s="23" t="str">
        <x:f>IF(COUNT(D15:E15)&lt;&gt;2,"",E15-D15)</x:f>
      </x:c>
      <x:c r="G15" s="24" t="str">
        <x:f>IF(COUNT(D15:E15)&lt;&gt;2,"",IF(D15=0,"n.a.",F15/D15))</x:f>
      </x:c>
      <x:c r="H15" s="8"/>
      <x:c r="I15" s="8"/>
    </x:row>
    <x:row r="16" ht="38" customHeight="1">
      <x:c r="A16" s="3"/>
      <x:c r="B16" s="9" t="d">
        <x:v>2026-12-07T00:00:00.000Z</x:v>
      </x:c>
      <x:c r="C16" s="8" t="str">
        <x:v>Design engineering</x:v>
      </x:c>
      <x:c r="D16" s="14" t="n">
        <x:v>74</x:v>
      </x:c>
      <x:c r="E16" s="14"/>
      <x:c r="F16" s="23" t="str">
        <x:f>IF(COUNT(D16:E16)&lt;&gt;2,"",E16-D16)</x:f>
      </x:c>
      <x:c r="G16" s="24" t="str">
        <x:f>IF(COUNT(D16:E16)&lt;&gt;2,"",IF(D16=0,"n.a.",F16/D16))</x:f>
      </x:c>
      <x:c r="H16" s="8"/>
      <x:c r="I16" s="8"/>
    </x:row>
    <x:row r="17" ht="38" customHeight="1">
      <x:c r="A17" s="3"/>
      <x:c r="B17" s="9" t="d">
        <x:v>2026-12-14T00:00:00.000Z</x:v>
      </x:c>
      <x:c r="C17" s="8" t="str">
        <x:v>Design engineering</x:v>
      </x:c>
      <x:c r="D17" s="14" t="n">
        <x:v>64</x:v>
      </x:c>
      <x:c r="E17" s="14"/>
      <x:c r="F17" s="23" t="str">
        <x:f>IF(COUNT(D17:E17)&lt;&gt;2,"",E17-D17)</x:f>
      </x:c>
      <x:c r="G17" s="24" t="str">
        <x:f>IF(COUNT(D17:E17)&lt;&gt;2,"",IF(D17=0,"n.a.",F17/D17))</x:f>
      </x:c>
      <x:c r="H17" s="8"/>
      <x:c r="I17" s="8"/>
    </x:row>
    <x:row r="18" ht="38" customHeight="1">
      <x:c r="A18" s="3"/>
      <x:c r="B18" s="9" t="d">
        <x:v>2026-12-21T00:00:00.000Z</x:v>
      </x:c>
      <x:c r="C18" s="8" t="str">
        <x:v>Design engineering</x:v>
      </x:c>
      <x:c r="D18" s="14" t="n">
        <x:v>64</x:v>
      </x:c>
      <x:c r="E18" s="14"/>
      <x:c r="F18" s="23" t="str">
        <x:f>IF(COUNT(D18:E18)&lt;&gt;2,"",E18-D18)</x:f>
      </x:c>
      <x:c r="G18" s="24" t="str">
        <x:f>IF(COUNT(D18:E18)&lt;&gt;2,"",IF(D18=0,"n.a.",F18/D18))</x:f>
      </x:c>
      <x:c r="H18" s="8"/>
      <x:c r="I18" s="8"/>
    </x:row>
    <x:row r="19" ht="38" customHeight="1">
      <x:c r="A19" s="3"/>
      <x:c r="B19" s="9" t="d">
        <x:v>2026-11-02T00:00:00.000Z</x:v>
      </x:c>
      <x:c r="C19" s="8" t="str">
        <x:v>Stress review</x:v>
      </x:c>
      <x:c r="D19" s="14" t="n">
        <x:v>24</x:v>
      </x:c>
      <x:c r="E19" s="14" t="n">
        <x:v>25</x:v>
      </x:c>
      <x:c r="F19" s="23" t="n">
        <x:f>IF(COUNT(D19:E19)&lt;&gt;2,"",E19-D19)</x:f>
        <x:v>1</x:v>
      </x:c>
      <x:c r="G19" s="24" t="n">
        <x:f>IF(COUNT(D19:E19)&lt;&gt;2,"",IF(D19=0,"n.a.",F19/D19))</x:f>
        <x:v>0.041666666666666664</x:v>
      </x:c>
      <x:c r="H19" s="8" t="str">
        <x:v>Illustrative entry; replace with the reason and next action.</x:v>
      </x:c>
      <x:c r="I19" s="8"/>
    </x:row>
    <x:row r="20" ht="38" customHeight="1">
      <x:c r="A20" s="3"/>
      <x:c r="B20" s="9" t="d">
        <x:v>2026-11-09T00:00:00.000Z</x:v>
      </x:c>
      <x:c r="C20" s="8" t="str">
        <x:v>Stress review</x:v>
      </x:c>
      <x:c r="D20" s="14" t="n">
        <x:v>26</x:v>
      </x:c>
      <x:c r="E20" s="14" t="n">
        <x:v>28</x:v>
      </x:c>
      <x:c r="F20" s="23" t="n">
        <x:f>IF(COUNT(D20:E20)&lt;&gt;2,"",E20-D20)</x:f>
        <x:v>2</x:v>
      </x:c>
      <x:c r="G20" s="24" t="n">
        <x:f>IF(COUNT(D20:E20)&lt;&gt;2,"",IF(D20=0,"n.a.",F20/D20))</x:f>
        <x:v>0.07692307692307693</x:v>
      </x:c>
      <x:c r="H20" s="8" t="str">
        <x:v>Illustrative entry; replace with the reason and next action.</x:v>
      </x:c>
      <x:c r="I20" s="8"/>
    </x:row>
    <x:row r="21" ht="38" customHeight="1">
      <x:c r="A21" s="3"/>
      <x:c r="B21" s="9" t="d">
        <x:v>2026-11-16T00:00:00.000Z</x:v>
      </x:c>
      <x:c r="C21" s="8" t="str">
        <x:v>Stress review</x:v>
      </x:c>
      <x:c r="D21" s="14" t="n">
        <x:v>38</x:v>
      </x:c>
      <x:c r="E21" s="14"/>
      <x:c r="F21" s="23" t="str">
        <x:f>IF(COUNT(D21:E21)&lt;&gt;2,"",E21-D21)</x:f>
      </x:c>
      <x:c r="G21" s="24" t="str">
        <x:f>IF(COUNT(D21:E21)&lt;&gt;2,"",IF(D21=0,"n.a.",F21/D21))</x:f>
      </x:c>
      <x:c r="H21" s="8"/>
      <x:c r="I21" s="8"/>
    </x:row>
    <x:row r="22" ht="38" customHeight="1">
      <x:c r="A22" s="3"/>
      <x:c r="B22" s="9" t="d">
        <x:v>2026-11-23T00:00:00.000Z</x:v>
      </x:c>
      <x:c r="C22" s="8" t="str">
        <x:v>Stress review</x:v>
      </x:c>
      <x:c r="D22" s="14" t="n">
        <x:v>36</x:v>
      </x:c>
      <x:c r="E22" s="14"/>
      <x:c r="F22" s="23" t="str">
        <x:f>IF(COUNT(D22:E22)&lt;&gt;2,"",E22-D22)</x:f>
      </x:c>
      <x:c r="G22" s="24" t="str">
        <x:f>IF(COUNT(D22:E22)&lt;&gt;2,"",IF(D22=0,"n.a.",F22/D22))</x:f>
      </x:c>
      <x:c r="H22" s="8"/>
      <x:c r="I22" s="8"/>
    </x:row>
    <x:row r="23" ht="38" customHeight="1">
      <x:c r="A23" s="3"/>
      <x:c r="B23" s="9" t="d">
        <x:v>2026-11-30T00:00:00.000Z</x:v>
      </x:c>
      <x:c r="C23" s="8" t="str">
        <x:v>Stress review</x:v>
      </x:c>
      <x:c r="D23" s="14" t="n">
        <x:v>28</x:v>
      </x:c>
      <x:c r="E23" s="14"/>
      <x:c r="F23" s="23" t="str">
        <x:f>IF(COUNT(D23:E23)&lt;&gt;2,"",E23-D23)</x:f>
      </x:c>
      <x:c r="G23" s="24" t="str">
        <x:f>IF(COUNT(D23:E23)&lt;&gt;2,"",IF(D23=0,"n.a.",F23/D23))</x:f>
      </x:c>
      <x:c r="H23" s="8"/>
      <x:c r="I23" s="8"/>
    </x:row>
    <x:row r="24" ht="38" customHeight="1">
      <x:c r="A24" s="3"/>
      <x:c r="B24" s="9" t="d">
        <x:v>2026-12-07T00:00:00.000Z</x:v>
      </x:c>
      <x:c r="C24" s="8" t="str">
        <x:v>Stress review</x:v>
      </x:c>
      <x:c r="D24" s="14" t="n">
        <x:v>24</x:v>
      </x:c>
      <x:c r="E24" s="14"/>
      <x:c r="F24" s="23" t="str">
        <x:f>IF(COUNT(D24:E24)&lt;&gt;2,"",E24-D24)</x:f>
      </x:c>
      <x:c r="G24" s="24" t="str">
        <x:f>IF(COUNT(D24:E24)&lt;&gt;2,"",IF(D24=0,"n.a.",F24/D24))</x:f>
      </x:c>
      <x:c r="H24" s="8"/>
      <x:c r="I24" s="8"/>
    </x:row>
    <x:row r="25" ht="38" customHeight="1">
      <x:c r="A25" s="3"/>
      <x:c r="B25" s="9" t="d">
        <x:v>2026-12-14T00:00:00.000Z</x:v>
      </x:c>
      <x:c r="C25" s="8" t="str">
        <x:v>Stress review</x:v>
      </x:c>
      <x:c r="D25" s="14" t="n">
        <x:v>22</x:v>
      </x:c>
      <x:c r="E25" s="14"/>
      <x:c r="F25" s="23" t="str">
        <x:f>IF(COUNT(D25:E25)&lt;&gt;2,"",E25-D25)</x:f>
      </x:c>
      <x:c r="G25" s="24" t="str">
        <x:f>IF(COUNT(D25:E25)&lt;&gt;2,"",IF(D25=0,"n.a.",F25/D25))</x:f>
      </x:c>
      <x:c r="H25" s="8"/>
      <x:c r="I25" s="8"/>
    </x:row>
    <x:row r="26" ht="38" customHeight="1">
      <x:c r="A26" s="3"/>
      <x:c r="B26" s="9" t="d">
        <x:v>2026-12-21T00:00:00.000Z</x:v>
      </x:c>
      <x:c r="C26" s="8" t="str">
        <x:v>Stress review</x:v>
      </x:c>
      <x:c r="D26" s="14" t="n">
        <x:v>20</x:v>
      </x:c>
      <x:c r="E26" s="14"/>
      <x:c r="F26" s="23" t="str">
        <x:f>IF(COUNT(D26:E26)&lt;&gt;2,"",E26-D26)</x:f>
      </x:c>
      <x:c r="G26" s="24" t="str">
        <x:f>IF(COUNT(D26:E26)&lt;&gt;2,"",IF(D26=0,"n.a.",F26/D26))</x:f>
      </x:c>
      <x:c r="H26" s="8"/>
      <x:c r="I26" s="8"/>
    </x:row>
    <x:row r="27" ht="38" customHeight="1">
      <x:c r="A27" s="3"/>
      <x:c r="B27" s="9" t="d">
        <x:v>2026-11-02T00:00:00.000Z</x:v>
      </x:c>
      <x:c r="C27" s="8" t="str">
        <x:v>Configuration</x:v>
      </x:c>
      <x:c r="D27" s="14" t="n">
        <x:v>20</x:v>
      </x:c>
      <x:c r="E27" s="14" t="n">
        <x:v>19</x:v>
      </x:c>
      <x:c r="F27" s="23" t="n">
        <x:f>IF(COUNT(D27:E27)&lt;&gt;2,"",E27-D27)</x:f>
        <x:v>-1</x:v>
      </x:c>
      <x:c r="G27" s="24" t="n">
        <x:f>IF(COUNT(D27:E27)&lt;&gt;2,"",IF(D27=0,"n.a.",F27/D27))</x:f>
        <x:v>-0.05</x:v>
      </x:c>
      <x:c r="H27" s="8" t="str">
        <x:v>Illustrative entry; replace with the reason and next action.</x:v>
      </x:c>
      <x:c r="I27" s="8"/>
    </x:row>
    <x:row r="28" ht="38" customHeight="1">
      <x:c r="A28" s="3"/>
      <x:c r="B28" s="9" t="d">
        <x:v>2026-11-09T00:00:00.000Z</x:v>
      </x:c>
      <x:c r="C28" s="8" t="str">
        <x:v>Configuration</x:v>
      </x:c>
      <x:c r="D28" s="14" t="n">
        <x:v>24</x:v>
      </x:c>
      <x:c r="E28" s="14" t="n">
        <x:v>25</x:v>
      </x:c>
      <x:c r="F28" s="23" t="n">
        <x:f>IF(COUNT(D28:E28)&lt;&gt;2,"",E28-D28)</x:f>
        <x:v>1</x:v>
      </x:c>
      <x:c r="G28" s="24" t="n">
        <x:f>IF(COUNT(D28:E28)&lt;&gt;2,"",IF(D28=0,"n.a.",F28/D28))</x:f>
        <x:v>0.041666666666666664</x:v>
      </x:c>
      <x:c r="H28" s="8" t="str">
        <x:v>Illustrative entry; replace with the reason and next action.</x:v>
      </x:c>
      <x:c r="I28" s="8"/>
    </x:row>
    <x:row r="29" ht="38" customHeight="1">
      <x:c r="A29" s="3"/>
      <x:c r="B29" s="9" t="d">
        <x:v>2026-11-16T00:00:00.000Z</x:v>
      </x:c>
      <x:c r="C29" s="8" t="str">
        <x:v>Configuration</x:v>
      </x:c>
      <x:c r="D29" s="14" t="n">
        <x:v>24</x:v>
      </x:c>
      <x:c r="E29" s="14"/>
      <x:c r="F29" s="23" t="str">
        <x:f>IF(COUNT(D29:E29)&lt;&gt;2,"",E29-D29)</x:f>
      </x:c>
      <x:c r="G29" s="24" t="str">
        <x:f>IF(COUNT(D29:E29)&lt;&gt;2,"",IF(D29=0,"n.a.",F29/D29))</x:f>
      </x:c>
      <x:c r="H29" s="8"/>
      <x:c r="I29" s="8"/>
    </x:row>
    <x:row r="30" ht="38" customHeight="1">
      <x:c r="A30" s="3"/>
      <x:c r="B30" s="9" t="d">
        <x:v>2026-11-23T00:00:00.000Z</x:v>
      </x:c>
      <x:c r="C30" s="8" t="str">
        <x:v>Configuration</x:v>
      </x:c>
      <x:c r="D30" s="14" t="n">
        <x:v>28</x:v>
      </x:c>
      <x:c r="E30" s="14"/>
      <x:c r="F30" s="23" t="str">
        <x:f>IF(COUNT(D30:E30)&lt;&gt;2,"",E30-D30)</x:f>
      </x:c>
      <x:c r="G30" s="24" t="str">
        <x:f>IF(COUNT(D30:E30)&lt;&gt;2,"",IF(D30=0,"n.a.",F30/D30))</x:f>
      </x:c>
      <x:c r="H30" s="8"/>
      <x:c r="I30" s="8"/>
    </x:row>
    <x:row r="31" ht="38" customHeight="1">
      <x:c r="A31" s="3"/>
      <x:c r="B31" s="9" t="d">
        <x:v>2026-11-30T00:00:00.000Z</x:v>
      </x:c>
      <x:c r="C31" s="8" t="str">
        <x:v>Configuration</x:v>
      </x:c>
      <x:c r="D31" s="14" t="n">
        <x:v>20</x:v>
      </x:c>
      <x:c r="E31" s="14"/>
      <x:c r="F31" s="23" t="str">
        <x:f>IF(COUNT(D31:E31)&lt;&gt;2,"",E31-D31)</x:f>
      </x:c>
      <x:c r="G31" s="24" t="str">
        <x:f>IF(COUNT(D31:E31)&lt;&gt;2,"",IF(D31=0,"n.a.",F31/D31))</x:f>
      </x:c>
      <x:c r="H31" s="8"/>
      <x:c r="I31" s="8"/>
    </x:row>
    <x:row r="32" ht="38" customHeight="1">
      <x:c r="A32" s="3"/>
      <x:c r="B32" s="9" t="d">
        <x:v>2026-12-07T00:00:00.000Z</x:v>
      </x:c>
      <x:c r="C32" s="8" t="str">
        <x:v>Configuration</x:v>
      </x:c>
      <x:c r="D32" s="14" t="n">
        <x:v>20</x:v>
      </x:c>
      <x:c r="E32" s="14"/>
      <x:c r="F32" s="23" t="str">
        <x:f>IF(COUNT(D32:E32)&lt;&gt;2,"",E32-D32)</x:f>
      </x:c>
      <x:c r="G32" s="24" t="str">
        <x:f>IF(COUNT(D32:E32)&lt;&gt;2,"",IF(D32=0,"n.a.",F32/D32))</x:f>
      </x:c>
      <x:c r="H32" s="8"/>
      <x:c r="I32" s="8"/>
    </x:row>
    <x:row r="33" ht="38" customHeight="1">
      <x:c r="A33" s="3"/>
      <x:c r="B33" s="9" t="d">
        <x:v>2026-12-14T00:00:00.000Z</x:v>
      </x:c>
      <x:c r="C33" s="8" t="str">
        <x:v>Configuration</x:v>
      </x:c>
      <x:c r="D33" s="14" t="n">
        <x:v>16</x:v>
      </x:c>
      <x:c r="E33" s="14"/>
      <x:c r="F33" s="23" t="str">
        <x:f>IF(COUNT(D33:E33)&lt;&gt;2,"",E33-D33)</x:f>
      </x:c>
      <x:c r="G33" s="24" t="str">
        <x:f>IF(COUNT(D33:E33)&lt;&gt;2,"",IF(D33=0,"n.a.",F33/D33))</x:f>
      </x:c>
      <x:c r="H33" s="8"/>
      <x:c r="I33" s="8"/>
    </x:row>
    <x:row r="34" ht="38" customHeight="1">
      <x:c r="A34" s="3"/>
      <x:c r="B34" s="9" t="d">
        <x:v>2026-12-21T00:00:00.000Z</x:v>
      </x:c>
      <x:c r="C34" s="8" t="str">
        <x:v>Configuration</x:v>
      </x:c>
      <x:c r="D34" s="14" t="n">
        <x:v>16</x:v>
      </x:c>
      <x:c r="E34" s="14"/>
      <x:c r="F34" s="23" t="str">
        <x:f>IF(COUNT(D34:E34)&lt;&gt;2,"",E34-D34)</x:f>
      </x:c>
      <x:c r="G34" s="24" t="str">
        <x:f>IF(COUNT(D34:E34)&lt;&gt;2,"",IF(D34=0,"n.a.",F34/D34))</x:f>
      </x:c>
      <x:c r="H34" s="8"/>
      <x:c r="I34" s="8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36" customHeight="1">
      <x:c r="A36" s="3"/>
      <x:c r="B36" s="7" t="str">
        <x:v>Review timing and scope before interpreting variance. More hours can reflect rework, scope change or estimation error; fewer hours do not establish completion or quality.</x:v>
      </x:c>
      <x:c r="C36" s="7"/>
      <x:c r="D36" s="7"/>
      <x:c r="E36" s="7"/>
      <x:c r="F36" s="7"/>
      <x:c r="G36" s="7"/>
      <x:c r="H36" s="7"/>
      <x:c r="I36" s="7"/>
    </x:row>
    <x:row r="37" ht="36" customHeight="1">
      <x:c r="A37" s="3"/>
      <x:c r="B37" s="7" t="str">
        <x:v>Add future reporting cycles as new approved-baseline records. Extend the summary formulas when adding rows beyond row 34. Engineering sign-off stays with authorised specialists.</x:v>
      </x:c>
      <x:c r="C37" s="7"/>
      <x:c r="D37" s="7"/>
      <x:c r="E37" s="7"/>
      <x:c r="F37" s="7"/>
      <x:c r="G37" s="7"/>
      <x:c r="H37" s="7"/>
      <x:c r="I37" s="7"/>
    </x:row>
    <x:row r="38" ht="25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5" customHeight="1">
      <x:c r="A39" s="3"/>
      <x:c r="B39" s="3"/>
      <x:c r="C39" s="3"/>
      <x:c r="D39" s="3"/>
      <x:c r="E39" s="3"/>
      <x:c r="F39" s="3"/>
      <x:c r="G39" s="3"/>
      <x:c r="H39" s="3"/>
      <x:c r="I39" s="3"/>
    </x:row>
  </x:sheetData>
  <x:mergeCells>
    <x:mergeCell ref="B1:I1"/>
    <x:mergeCell ref="B2:I2"/>
    <x:mergeCell ref="B3:I3"/>
    <x:mergeCell ref="B4:I4"/>
    <x:mergeCell ref="F7:I7"/>
    <x:mergeCell ref="B36:I36"/>
    <x:mergeCell ref="B37:I37"/>
  </x:mergeCells>
  <x:conditionalFormatting sqref="F11:F34">
    <x:cfRule type="cellIs" dxfId="3" priority="1" operator="greaterThan">
      <x:formula>0</x:formula>
    </x:cfRule>
  </x:conditionalFormatting>
  <x:pageMargins left="0.7" right="0.7" top="0.75" bottom="0.75" header="0.3" footer="0.3"/>
</x:worksheet>
</file>